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3256" windowHeight="13176"/>
  </bookViews>
  <sheets>
    <sheet name="ВО ДПР с 2020 года " sheetId="1" r:id="rId1"/>
  </sheets>
  <definedNames>
    <definedName name="_xlnm.Print_Titles" localSheetId="0">'ВО ДПР с 2020 года '!$5:$6</definedName>
    <definedName name="_xlnm.Print_Area" localSheetId="0">'ВО ДПР с 2020 года '!$A$1:$K$148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62" i="1"/>
  <c r="I57"/>
  <c r="I40"/>
  <c r="I36"/>
  <c r="B143" l="1"/>
  <c r="B142"/>
  <c r="K141"/>
  <c r="K140"/>
  <c r="K139"/>
  <c r="K138"/>
  <c r="K137"/>
  <c r="K136"/>
  <c r="K135"/>
  <c r="K134"/>
  <c r="I133"/>
  <c r="G133"/>
  <c r="F133"/>
  <c r="E133"/>
  <c r="D133"/>
  <c r="K132"/>
  <c r="K131"/>
  <c r="K130"/>
  <c r="K129"/>
  <c r="K128"/>
  <c r="K127"/>
  <c r="K126"/>
  <c r="K125"/>
  <c r="K124"/>
  <c r="K123"/>
  <c r="I122"/>
  <c r="I115" s="1"/>
  <c r="G122"/>
  <c r="G115" s="1"/>
  <c r="F122"/>
  <c r="F115" s="1"/>
  <c r="E122"/>
  <c r="D122"/>
  <c r="D115" s="1"/>
  <c r="K121"/>
  <c r="K120"/>
  <c r="K119"/>
  <c r="K118"/>
  <c r="K117"/>
  <c r="K116"/>
  <c r="E115"/>
  <c r="K114"/>
  <c r="K113"/>
  <c r="K112"/>
  <c r="K111"/>
  <c r="K110"/>
  <c r="K109"/>
  <c r="K108"/>
  <c r="K107"/>
  <c r="K106"/>
  <c r="K105"/>
  <c r="K104"/>
  <c r="K103"/>
  <c r="K102"/>
  <c r="K101"/>
  <c r="K100"/>
  <c r="K99"/>
  <c r="K98"/>
  <c r="K97"/>
  <c r="I96"/>
  <c r="G96"/>
  <c r="F96"/>
  <c r="E96"/>
  <c r="D96"/>
  <c r="K93"/>
  <c r="K92"/>
  <c r="I91"/>
  <c r="G91"/>
  <c r="F91"/>
  <c r="E91"/>
  <c r="D91"/>
  <c r="K90"/>
  <c r="K89"/>
  <c r="K88"/>
  <c r="K87"/>
  <c r="K86"/>
  <c r="K85"/>
  <c r="K84"/>
  <c r="K83"/>
  <c r="K82"/>
  <c r="I81"/>
  <c r="G81"/>
  <c r="F81"/>
  <c r="E81"/>
  <c r="D81"/>
  <c r="I80"/>
  <c r="K80" s="1"/>
  <c r="G80"/>
  <c r="F80"/>
  <c r="E80"/>
  <c r="E79" s="1"/>
  <c r="D80"/>
  <c r="D79" s="1"/>
  <c r="G79"/>
  <c r="F79"/>
  <c r="I78"/>
  <c r="K78" s="1"/>
  <c r="I77"/>
  <c r="K77" s="1"/>
  <c r="I76"/>
  <c r="K76" s="1"/>
  <c r="I75"/>
  <c r="K75" s="1"/>
  <c r="I74"/>
  <c r="K74" s="1"/>
  <c r="I73"/>
  <c r="K73" s="1"/>
  <c r="I72"/>
  <c r="K72" s="1"/>
  <c r="I71"/>
  <c r="K71" s="1"/>
  <c r="I70"/>
  <c r="K70" s="1"/>
  <c r="I69"/>
  <c r="K69" s="1"/>
  <c r="I68"/>
  <c r="K68" s="1"/>
  <c r="I67"/>
  <c r="K67" s="1"/>
  <c r="I66"/>
  <c r="K66" s="1"/>
  <c r="I65"/>
  <c r="K65" s="1"/>
  <c r="I64"/>
  <c r="K64" s="1"/>
  <c r="G63"/>
  <c r="F63"/>
  <c r="F59" s="1"/>
  <c r="E63"/>
  <c r="E59" s="1"/>
  <c r="D63"/>
  <c r="D59" s="1"/>
  <c r="K62"/>
  <c r="I61"/>
  <c r="K61" s="1"/>
  <c r="I60"/>
  <c r="K60" s="1"/>
  <c r="G59"/>
  <c r="G58"/>
  <c r="G52" s="1"/>
  <c r="F58"/>
  <c r="I58" s="1"/>
  <c r="K58" s="1"/>
  <c r="E58"/>
  <c r="E52" s="1"/>
  <c r="D58"/>
  <c r="K57"/>
  <c r="I56"/>
  <c r="K56" s="1"/>
  <c r="I55"/>
  <c r="K55" s="1"/>
  <c r="I54"/>
  <c r="K54" s="1"/>
  <c r="I53"/>
  <c r="K53" s="1"/>
  <c r="F52"/>
  <c r="D52"/>
  <c r="I51"/>
  <c r="K51" s="1"/>
  <c r="I50"/>
  <c r="K50" s="1"/>
  <c r="I49"/>
  <c r="K49" s="1"/>
  <c r="I48"/>
  <c r="K48" s="1"/>
  <c r="I47"/>
  <c r="K47" s="1"/>
  <c r="I46"/>
  <c r="K46" s="1"/>
  <c r="I45"/>
  <c r="K45" s="1"/>
  <c r="G44"/>
  <c r="F44"/>
  <c r="I44" s="1"/>
  <c r="E44"/>
  <c r="D44"/>
  <c r="I43"/>
  <c r="K43" s="1"/>
  <c r="I42"/>
  <c r="K42" s="1"/>
  <c r="G41"/>
  <c r="F41"/>
  <c r="I41" s="1"/>
  <c r="E41"/>
  <c r="D41"/>
  <c r="K40"/>
  <c r="I39"/>
  <c r="K39" s="1"/>
  <c r="I38"/>
  <c r="K38" s="1"/>
  <c r="G37"/>
  <c r="F37"/>
  <c r="I37" s="1"/>
  <c r="K37" s="1"/>
  <c r="E37"/>
  <c r="D37"/>
  <c r="K36"/>
  <c r="I35"/>
  <c r="K35" s="1"/>
  <c r="I34"/>
  <c r="K34" s="1"/>
  <c r="I32"/>
  <c r="K32" s="1"/>
  <c r="I31"/>
  <c r="K31" s="1"/>
  <c r="F29"/>
  <c r="K29" s="1"/>
  <c r="I28"/>
  <c r="K28" s="1"/>
  <c r="K27"/>
  <c r="K26"/>
  <c r="K25"/>
  <c r="K24"/>
  <c r="K21"/>
  <c r="K20"/>
  <c r="K18"/>
  <c r="K17"/>
  <c r="K16"/>
  <c r="K15"/>
  <c r="K14"/>
  <c r="K13"/>
  <c r="K12"/>
  <c r="I11"/>
  <c r="G11"/>
  <c r="G8" s="1"/>
  <c r="G94" s="1"/>
  <c r="F11"/>
  <c r="K11" s="1"/>
  <c r="E11"/>
  <c r="E8" s="1"/>
  <c r="E19" s="1"/>
  <c r="D11"/>
  <c r="D8" s="1"/>
  <c r="D19" s="1"/>
  <c r="K10"/>
  <c r="K9"/>
  <c r="I8"/>
  <c r="I19" s="1"/>
  <c r="E95" l="1"/>
  <c r="G95"/>
  <c r="E33"/>
  <c r="E30" s="1"/>
  <c r="E23" s="1"/>
  <c r="E22" s="1"/>
  <c r="E142" s="1"/>
  <c r="E143" s="1"/>
  <c r="F8"/>
  <c r="F19" s="1"/>
  <c r="K19" s="1"/>
  <c r="E94"/>
  <c r="K8"/>
  <c r="F33"/>
  <c r="G33"/>
  <c r="G30" s="1"/>
  <c r="G23" s="1"/>
  <c r="K44"/>
  <c r="K133"/>
  <c r="D94"/>
  <c r="I95"/>
  <c r="K115"/>
  <c r="D95"/>
  <c r="F95"/>
  <c r="D33"/>
  <c r="D30" s="1"/>
  <c r="D23" s="1"/>
  <c r="K41"/>
  <c r="I79"/>
  <c r="K79" s="1"/>
  <c r="K81"/>
  <c r="K91"/>
  <c r="K96"/>
  <c r="K122"/>
  <c r="I59"/>
  <c r="K59" s="1"/>
  <c r="G19"/>
  <c r="F94"/>
  <c r="I52"/>
  <c r="K52" s="1"/>
  <c r="I63"/>
  <c r="K63" s="1"/>
  <c r="G22" l="1"/>
  <c r="G142" s="1"/>
  <c r="G143" s="1"/>
  <c r="K95"/>
  <c r="D22"/>
  <c r="D142" s="1"/>
  <c r="D143" s="1"/>
  <c r="F30"/>
  <c r="I33"/>
  <c r="K33" s="1"/>
  <c r="I94"/>
  <c r="J94" s="1"/>
  <c r="I30" l="1"/>
  <c r="K30" s="1"/>
  <c r="F23"/>
  <c r="K94"/>
  <c r="I23" l="1"/>
  <c r="I22" s="1"/>
  <c r="I142" s="1"/>
  <c r="I143" s="1"/>
  <c r="F22"/>
  <c r="F142" l="1"/>
  <c r="K22"/>
  <c r="K23"/>
  <c r="K142" l="1"/>
  <c r="F143"/>
  <c r="F144" l="1"/>
  <c r="G144"/>
  <c r="K143"/>
  <c r="I144"/>
  <c r="K144" l="1"/>
</calcChain>
</file>

<file path=xl/sharedStrings.xml><?xml version="1.0" encoding="utf-8"?>
<sst xmlns="http://schemas.openxmlformats.org/spreadsheetml/2006/main" count="453" uniqueCount="243">
  <si>
    <t>Расчет тарифа на водоотведение на 2021 год методом индексации (корректировка)</t>
  </si>
  <si>
    <t>№ п/п</t>
  </si>
  <si>
    <t>Наименование показателя</t>
  </si>
  <si>
    <t>Единица
измерений</t>
  </si>
  <si>
    <t>Заявлено Предприятием на 2021 год</t>
  </si>
  <si>
    <t>Представлено Предприятием в качестве обоснования</t>
  </si>
  <si>
    <t xml:space="preserve">Учтено органом регулирования на 2021 год </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</si>
  <si>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</si>
  <si>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Рост по отношению к 2020 году, %</t>
  </si>
  <si>
    <t>план</t>
  </si>
  <si>
    <t>факт</t>
  </si>
  <si>
    <t>Баланс:</t>
  </si>
  <si>
    <t>1.</t>
  </si>
  <si>
    <t>Пропущено сточных вод всего</t>
  </si>
  <si>
    <t>куб. м</t>
  </si>
  <si>
    <t>1.1.</t>
  </si>
  <si>
    <t>Собственные нужды</t>
  </si>
  <si>
    <t>1.2.</t>
  </si>
  <si>
    <t>Принято сточных вод от других канализаций</t>
  </si>
  <si>
    <t>1.3.</t>
  </si>
  <si>
    <t>Объем реализации услуг по потребителям всего, в том числе:</t>
  </si>
  <si>
    <t>1.3.1.</t>
  </si>
  <si>
    <t>бюджетным потребителям</t>
  </si>
  <si>
    <t>1.3.2.</t>
  </si>
  <si>
    <t>населению</t>
  </si>
  <si>
    <t>1.3.3.</t>
  </si>
  <si>
    <t>прочим потребителям</t>
  </si>
  <si>
    <t>2.</t>
  </si>
  <si>
    <t>Пропущено через собственные очистные сооружения</t>
  </si>
  <si>
    <t>3.</t>
  </si>
  <si>
    <t>Передано сточных вод другим канализациям:</t>
  </si>
  <si>
    <t>3.1.</t>
  </si>
  <si>
    <t>на очистные сооружения</t>
  </si>
  <si>
    <t>3.2.</t>
  </si>
  <si>
    <t>для транспортирования</t>
  </si>
  <si>
    <t>4.</t>
  </si>
  <si>
    <t>Сброшено стоков без очистки</t>
  </si>
  <si>
    <t>Расчет необходимой валовой выручки:</t>
  </si>
  <si>
    <t>Является плательщиком НДС (да/нет)</t>
  </si>
  <si>
    <t>Нет</t>
  </si>
  <si>
    <t>Текущие расходы</t>
  </si>
  <si>
    <t>тыс. руб.</t>
  </si>
  <si>
    <t>По нижеприведенным основаниям.</t>
  </si>
  <si>
    <t>Операционные расходы</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</si>
  <si>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2021 год.</t>
  </si>
  <si>
    <t>Параметры расчета:</t>
  </si>
  <si>
    <t>индекс эффективности операционных расходов</t>
  </si>
  <si>
    <t>%</t>
  </si>
  <si>
    <t>-</t>
  </si>
  <si>
    <t>Долгосрочный параметр регулирования в соответствии с п.79 Основ ценообразования.</t>
  </si>
  <si>
    <t>индекс потребительских цен</t>
  </si>
  <si>
    <t>Согласно базовому варианту Прогноза социально-экономического развития РФ на 2021 год и плановый период 2022 и 2023 годов, разработанному Минэкономразвития России в сентябре 2020 года (далее - Прогноз).</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</si>
  <si>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</si>
  <si>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</si>
  <si>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</si>
  <si>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</si>
  <si>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</si>
  <si>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</si>
  <si>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</si>
  <si>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</si>
  <si>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</si>
  <si>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</si>
  <si>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</si>
  <si>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</si>
  <si>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</si>
  <si>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</si>
  <si>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</si>
  <si>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</si>
  <si>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</si>
  <si>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</si>
  <si>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</si>
  <si>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</si>
  <si>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</si>
  <si>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</si>
  <si>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</si>
  <si>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</si>
  <si>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</si>
  <si>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</si>
  <si>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</si>
  <si>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</si>
  <si>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</si>
  <si>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</si>
  <si>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</si>
  <si>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</si>
  <si>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обезвоживание, обезвреживание и захоронение осадка сточных вод</t>
  </si>
  <si>
    <t>1.1.1.6.2.</t>
  </si>
  <si>
    <t>Расходы на осуществление производственного контроля состава и свойств сточных вод, включая расходы на оборудование лабораторий, приобретение приборов и реагентов</t>
  </si>
  <si>
    <t>1.1.1.6.3.</t>
  </si>
  <si>
    <t>Расходы на амортизацию автотранспорта</t>
  </si>
  <si>
    <t>1.1.1.6.4.</t>
  </si>
  <si>
    <t>Расходы на приобретение (использование) вспомогательных материалов, запасных частей</t>
  </si>
  <si>
    <t>1.1.1.6.5.</t>
  </si>
  <si>
    <t>Расходы на эксплуатацию, техническое обслуживание и ремонт автотранспорта</t>
  </si>
  <si>
    <t>1.1.1.6.6.</t>
  </si>
  <si>
    <t>Расходы на аварийно-диспетчерское обслуживание</t>
  </si>
  <si>
    <t>1.1.1.6.7.</t>
  </si>
  <si>
    <t>Расходы на охрану труда</t>
  </si>
  <si>
    <t>1.1.2.</t>
  </si>
  <si>
    <t>Ремонтные расходы</t>
  </si>
  <si>
    <t>1.1.2.1.</t>
  </si>
  <si>
    <t>Расходы на текущий ремонт централизованных систем водоотведения либо объектов, входящих в состав таких систем</t>
  </si>
  <si>
    <t>1.1.2.2.</t>
  </si>
  <si>
    <t>Расходы на капитальный ремонт централизованных систем водоотведения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</si>
  <si>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</si>
  <si>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</si>
  <si>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</si>
  <si>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</si>
  <si>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</si>
  <si>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</si>
  <si>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</si>
  <si>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</si>
  <si>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</si>
  <si>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</si>
  <si>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</si>
  <si>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</si>
  <si>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</si>
  <si>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</si>
  <si>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</si>
  <si>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</si>
  <si>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</si>
  <si>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</si>
  <si>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</si>
  <si>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</si>
  <si>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</si>
  <si>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</si>
  <si>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</si>
  <si>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водоотведения либо объектов, входящих в состав таких систем</t>
  </si>
  <si>
    <t>Служебные командировки</t>
  </si>
  <si>
    <t>Обучение персонала</t>
  </si>
  <si>
    <t>5.</t>
  </si>
  <si>
    <t>Расходы на страхование производственных объектов, учитываемые при определении базы по налогу на прибыль</t>
  </si>
  <si>
    <t>6.</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</si>
  <si>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</si>
  <si>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</si>
  <si>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водоотведения, в том числе расходы на защиту от террористических угроз</t>
  </si>
  <si>
    <t>Расходы на электрическую энергию и мощность</t>
  </si>
  <si>
    <t>1.2.1.</t>
  </si>
  <si>
    <t>Расходы на покупку электрической энергии</t>
  </si>
  <si>
    <t>Объем покупной энергии:</t>
  </si>
  <si>
    <t>кВт-ч</t>
  </si>
  <si>
    <t>НН</t>
  </si>
  <si>
    <t>СН1</t>
  </si>
  <si>
    <t>СН2</t>
  </si>
  <si>
    <t>ВН</t>
  </si>
  <si>
    <t>Тариф на электрическую энергию:</t>
  </si>
  <si>
    <t>руб./ кВт-ч</t>
  </si>
  <si>
    <t>1.2.2.</t>
  </si>
  <si>
    <t>Расходы на покупку мощности</t>
  </si>
  <si>
    <t xml:space="preserve">Мощность </t>
  </si>
  <si>
    <t>МВт в мес.</t>
  </si>
  <si>
    <t>Ставка за мощность</t>
  </si>
  <si>
    <t>руб./ МВт в мес.</t>
  </si>
  <si>
    <t>1.2.3.</t>
  </si>
  <si>
    <t>Удельный расход электрической энергии</t>
  </si>
  <si>
    <t>кВт-ч/куб. м</t>
  </si>
  <si>
    <t>Неподконтрольные расходы</t>
  </si>
  <si>
    <t>Расходы на оплату товаров (услуг, работ), приобретаемых у других организаций, осуществляющих регулируемые виды деятельности</t>
  </si>
  <si>
    <t>1.3.1.1.</t>
  </si>
  <si>
    <t>Расходы на тепловую энергию</t>
  </si>
  <si>
    <t>объем тепловой энергии</t>
  </si>
  <si>
    <t>Гкал</t>
  </si>
  <si>
    <t>тариф на тепловую энергию</t>
  </si>
  <si>
    <t>руб./Гкал</t>
  </si>
  <si>
    <t>1.3.1.2.</t>
  </si>
  <si>
    <t>Расходы на горячую воду</t>
  </si>
  <si>
    <t>объем горячей воды</t>
  </si>
  <si>
    <t>тариф на горячую воду</t>
  </si>
  <si>
    <t>руб./куб. м</t>
  </si>
  <si>
    <t>1.3.1.3.</t>
  </si>
  <si>
    <t>Расходы на транспортировку воды</t>
  </si>
  <si>
    <t>объем транспортируемой воды</t>
  </si>
  <si>
    <t>тариф на транспортировку воды</t>
  </si>
  <si>
    <t>1.3.1.4.</t>
  </si>
  <si>
    <t>Расходы на покупку воды</t>
  </si>
  <si>
    <t>объем покупной воды</t>
  </si>
  <si>
    <t>тариф на воду</t>
  </si>
  <si>
    <t>1.3.1.5.</t>
  </si>
  <si>
    <t>Расходы на водоотведение</t>
  </si>
  <si>
    <t>объем услуги водоотведение</t>
  </si>
  <si>
    <t>тариф на водоотведение</t>
  </si>
  <si>
    <t>1.3.1.6.</t>
  </si>
  <si>
    <t xml:space="preserve">Расходы на транспортировку сточных вод </t>
  </si>
  <si>
    <t>объем транспортируемых сточных вод</t>
  </si>
  <si>
    <t xml:space="preserve">тариф на транспортировку сточных вод </t>
  </si>
  <si>
    <t>Расходы на уплату налогов, сборов и других обязательных платежей</t>
  </si>
  <si>
    <t>1.3.2.1.</t>
  </si>
  <si>
    <t>Налог на прибыль</t>
  </si>
  <si>
    <t>1.3.2.2.</t>
  </si>
  <si>
    <t>Налог на имущество организаций</t>
  </si>
  <si>
    <t>1.3.2.3.</t>
  </si>
  <si>
    <t>Земельный налог и арендная плата за землю</t>
  </si>
  <si>
    <t>1.3.2.4.</t>
  </si>
  <si>
    <t>Плата за пользование водным объектом</t>
  </si>
  <si>
    <t>1.3.2.5.</t>
  </si>
  <si>
    <t>Транспортный налог</t>
  </si>
  <si>
    <t>1.3.2.6.</t>
  </si>
  <si>
    <t>Плата за негативное воздействие на окружающую среду</t>
  </si>
  <si>
    <t>1.3.2.7.</t>
  </si>
  <si>
    <t>Прочие налоги и сборы:</t>
  </si>
  <si>
    <t>Единый налог, уплачиваемый организацией, применяющей упрощенную систему налогообложения</t>
  </si>
  <si>
    <t>Расходы на арендную плату, концессионную плату и лизинговые платежи в отношении централизованных систем водоотведения либо объектов, входящих в состав таких систем</t>
  </si>
  <si>
    <t>1.3.4.</t>
  </si>
  <si>
    <t>Сбытовые расходы гарантирующей организации (расходы по сомнительным долгам (дебиторской задолженности)</t>
  </si>
  <si>
    <t>1.3.5.</t>
  </si>
  <si>
    <t>Экономия средств, достигнутая в результате снижения расходов предыдущего долгосрочного периода регулирования</t>
  </si>
  <si>
    <t>1.3.6.</t>
  </si>
  <si>
    <t>Расходы на обслуживание бесхозяйных сетей</t>
  </si>
  <si>
    <t>1.3.7.</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</si>
  <si>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</si>
  <si>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1.3.8.</t>
  </si>
  <si>
    <t>Займы и кредиты (для метода индексации)</t>
  </si>
  <si>
    <t>1.3.8.1.</t>
  </si>
  <si>
    <t>Возврат займов и кредитов</t>
  </si>
  <si>
    <t>1.3.8.2.</t>
  </si>
  <si>
    <t>Проценты по займам и кредитам</t>
  </si>
  <si>
    <t>Амортизация</t>
  </si>
  <si>
    <t>Нормативная прибыль</t>
  </si>
  <si>
    <t>Расходы на капитальные вложения (инвестиции), определяемые в соответствии с утвержденными инвестиционными программами</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</si>
  <si>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</si>
  <si>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</si>
  <si>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</si>
  <si>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</si>
  <si>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</si>
  <si>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</si>
  <si>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7.</t>
  </si>
  <si>
    <t>Величина изменения НВВ, проводимого в целях сглаживания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</si>
  <si>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</si>
  <si>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</si>
  <si>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</si>
  <si>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</si>
  <si>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</si>
  <si>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</si>
  <si>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</si>
  <si>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</si>
  <si>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 экспертного заключения</t>
  </si>
  <si>
    <t xml:space="preserve"> для потребителей ИП Шаповалова В. Н., оказывающего услуги на территории</t>
  </si>
  <si>
    <t>муниципального образования "Новонукутское" Нукутского района</t>
  </si>
  <si>
    <t>2020 год (постановление от 16.12.2019 г. № 235)</t>
  </si>
  <si>
    <t>2019 год (постановление от 19.12.2019 г. № 256)</t>
  </si>
  <si>
    <t>Принят в размере, определенном в действующем тарифе 2020 года. Корректировка не производилась.</t>
  </si>
  <si>
    <t>В соответствии с пунктом 29 Основ ценообразования в сфере водоснабжения и водоотведения, утвержденных постановлением Правительства РФ от 13 мая 2013 года № 406 (далее - Основы ценообразования), тарифы на водоотведение устанавливаются на основании необходимой валовой выручки и расчетного объема приема сточных вод. Указанные объемы определяются в соответствии с Методическими указаниями по расчету регулируемых тарифов в сфере водоснабжения и водоотведения, утвержденными приказом ФСТ России от 27 декабря 2013 года № 1746-э (далее - Методические указания), исходя из фактического объема реализации услуг за последний отчетный год и динамики приема сточных вод за последние 3 года. Данные о фактическом объеме реализации услуг за последний отчетный год и динамика приема сточных вод за последние 3 года в распоряжении Администрации отсутствуют. Объем реализации услуг сохранен на уровне, определенном при установлении действующего тарифа 2020 года.</t>
  </si>
  <si>
    <t xml:space="preserve">В соответствии с гл. 34 Налогового Кодекса РФ.
</t>
  </si>
  <si>
    <t>Н. Р. Иванова</t>
  </si>
</sst>
</file>

<file path=xl/styles.xml><?xml version="1.0" encoding="utf-8"?>
<styleSheet xmlns="http://schemas.openxmlformats.org/spreadsheetml/2006/main">
  <numFmts count="6">
    <numFmt numFmtId="164" formatCode="_-* #,##0.00_р_._-;\-* #,##0.00_р_._-;_-* &quot;-&quot;??_р_._-;_-@_-"/>
    <numFmt numFmtId="165" formatCode="#,##0.0_ ;\-#,##0.0\ "/>
    <numFmt numFmtId="166" formatCode="0.0%"/>
    <numFmt numFmtId="167" formatCode="0.0"/>
    <numFmt numFmtId="168" formatCode="#,##0.0000_ ;\-#,##0.0000\ "/>
    <numFmt numFmtId="169" formatCode="#,##0.00_ ;\-#,##0.00\ "/>
  </numFmts>
  <fonts count="10">
    <font>
      <sz val="10"/>
      <name val="Arial Cyr"/>
      <charset val="204"/>
    </font>
    <font>
      <sz val="10"/>
      <name val="Arial Cyr"/>
      <charset val="204"/>
    </font>
    <font>
      <sz val="11"/>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i/>
      <sz val="11"/>
      <name val="Times New Roman"/>
      <family val="1"/>
      <charset val="204"/>
    </font>
    <font>
      <sz val="14"/>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2" fillId="0" borderId="0" xfId="0" applyFont="1" applyProtection="1">
      <protection locked="0"/>
    </xf>
    <xf numFmtId="0" fontId="2" fillId="0" borderId="0" xfId="0" applyFont="1" applyAlignment="1" applyProtection="1">
      <alignment horizontal="left" vertical="top" wrapText="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3" xfId="0" applyFont="1" applyBorder="1" applyAlignment="1" applyProtection="1">
      <alignment vertical="center"/>
      <protection locked="0"/>
    </xf>
    <xf numFmtId="0" fontId="2" fillId="0" borderId="2" xfId="0" applyFont="1" applyBorder="1" applyProtection="1">
      <protection locked="0"/>
    </xf>
    <xf numFmtId="0" fontId="2" fillId="0" borderId="4" xfId="0" applyFont="1" applyBorder="1" applyProtection="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lignment horizontal="center" vertical="center"/>
    </xf>
    <xf numFmtId="165" fontId="2" fillId="0" borderId="4" xfId="1" applyNumberFormat="1" applyFont="1" applyFill="1" applyBorder="1" applyAlignment="1" applyProtection="1">
      <alignment horizontal="center" vertical="center"/>
    </xf>
    <xf numFmtId="165" fontId="2" fillId="0" borderId="4" xfId="1" applyNumberFormat="1" applyFont="1" applyFill="1" applyBorder="1" applyAlignment="1" applyProtection="1">
      <alignment horizontal="left" vertical="top" wrapText="1"/>
      <protection locked="0"/>
    </xf>
    <xf numFmtId="165" fontId="2" fillId="0" borderId="2" xfId="1" applyNumberFormat="1" applyFont="1" applyFill="1" applyBorder="1" applyAlignment="1" applyProtection="1">
      <alignment horizontal="left" vertical="top" wrapText="1"/>
      <protection locked="0"/>
    </xf>
    <xf numFmtId="166" fontId="2" fillId="0" borderId="4" xfId="2" applyNumberFormat="1" applyFont="1" applyFill="1" applyBorder="1" applyAlignment="1" applyProtection="1">
      <alignment horizontal="center" vertical="center" wrapText="1"/>
      <protection locked="0"/>
    </xf>
    <xf numFmtId="165" fontId="2" fillId="0" borderId="4" xfId="1" applyNumberFormat="1" applyFont="1" applyFill="1" applyBorder="1" applyAlignment="1" applyProtection="1">
      <alignment horizontal="center" vertical="center"/>
      <protection locked="0"/>
    </xf>
    <xf numFmtId="167" fontId="2" fillId="0" borderId="4" xfId="2"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indent="1"/>
      <protection locked="0"/>
    </xf>
    <xf numFmtId="0" fontId="7" fillId="0" borderId="4" xfId="0" applyFont="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center"/>
      <protection locked="0"/>
    </xf>
    <xf numFmtId="16" fontId="2" fillId="0" borderId="4" xfId="0" applyNumberFormat="1" applyFont="1" applyBorder="1" applyAlignment="1" applyProtection="1">
      <alignment horizontal="center" vertical="center"/>
      <protection locked="0"/>
    </xf>
    <xf numFmtId="165" fontId="2" fillId="0" borderId="1" xfId="1" applyNumberFormat="1" applyFont="1" applyFill="1" applyBorder="1" applyAlignment="1" applyProtection="1">
      <alignment horizontal="center" vertical="center"/>
    </xf>
    <xf numFmtId="165" fontId="2" fillId="3" borderId="1" xfId="1" applyNumberFormat="1" applyFont="1" applyFill="1" applyBorder="1" applyAlignment="1" applyProtection="1">
      <alignment horizontal="center" vertical="center"/>
    </xf>
    <xf numFmtId="165" fontId="2" fillId="0" borderId="1" xfId="1" applyNumberFormat="1" applyFont="1" applyFill="1" applyBorder="1" applyAlignment="1" applyProtection="1">
      <alignment horizontal="left" vertical="top" wrapText="1"/>
      <protection locked="0"/>
    </xf>
    <xf numFmtId="165" fontId="2" fillId="3" borderId="1" xfId="3" applyNumberFormat="1" applyFont="1" applyFill="1" applyBorder="1" applyAlignment="1" applyProtection="1">
      <alignment horizontal="center" vertical="center"/>
    </xf>
    <xf numFmtId="2" fontId="2" fillId="0" borderId="1" xfId="0" applyNumberFormat="1" applyFont="1" applyBorder="1" applyAlignment="1">
      <alignment vertical="center" wrapText="1"/>
    </xf>
    <xf numFmtId="166" fontId="2" fillId="0" borderId="1" xfId="2"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2" fillId="0" borderId="2" xfId="0" applyFont="1" applyBorder="1" applyAlignment="1">
      <alignment horizontal="center" vertical="center"/>
    </xf>
    <xf numFmtId="165" fontId="2" fillId="0" borderId="2" xfId="1" applyNumberFormat="1" applyFont="1" applyFill="1" applyBorder="1" applyAlignment="1" applyProtection="1">
      <alignment horizontal="center" vertical="center"/>
    </xf>
    <xf numFmtId="165" fontId="2" fillId="0" borderId="6" xfId="1" applyNumberFormat="1" applyFont="1" applyFill="1" applyBorder="1" applyAlignment="1" applyProtection="1">
      <alignment horizontal="center" vertical="center"/>
    </xf>
    <xf numFmtId="165" fontId="2" fillId="0" borderId="6" xfId="1" applyNumberFormat="1" applyFont="1" applyFill="1" applyBorder="1" applyAlignment="1" applyProtection="1">
      <alignment horizontal="left" vertical="top" wrapText="1"/>
      <protection locked="0"/>
    </xf>
    <xf numFmtId="166" fontId="2" fillId="0" borderId="3" xfId="2"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indent="2"/>
      <protection locked="0"/>
    </xf>
    <xf numFmtId="0" fontId="7" fillId="0" borderId="4" xfId="0" applyFont="1" applyBorder="1" applyAlignment="1">
      <alignment horizontal="center" vertical="center"/>
    </xf>
    <xf numFmtId="166" fontId="2" fillId="0" borderId="5" xfId="2" applyNumberFormat="1" applyFont="1" applyFill="1" applyBorder="1" applyAlignment="1" applyProtection="1">
      <alignment horizontal="center" vertical="center"/>
    </xf>
    <xf numFmtId="166" fontId="2" fillId="3" borderId="5" xfId="2" applyNumberFormat="1" applyFont="1" applyFill="1" applyBorder="1" applyAlignment="1" applyProtection="1">
      <alignment horizontal="center" vertical="center"/>
    </xf>
    <xf numFmtId="165" fontId="2" fillId="0" borderId="5" xfId="1" applyNumberFormat="1" applyFont="1" applyFill="1" applyBorder="1" applyAlignment="1" applyProtection="1">
      <alignment horizontal="left" vertical="top" wrapText="1"/>
      <protection locked="0"/>
    </xf>
    <xf numFmtId="165" fontId="2" fillId="0" borderId="7" xfId="1" applyNumberFormat="1" applyFont="1" applyFill="1" applyBorder="1" applyAlignment="1" applyProtection="1">
      <alignment horizontal="left" vertical="top" wrapText="1"/>
      <protection locked="0"/>
    </xf>
    <xf numFmtId="166" fontId="2" fillId="0" borderId="5" xfId="2" applyNumberFormat="1" applyFont="1" applyFill="1" applyBorder="1" applyAlignment="1" applyProtection="1">
      <alignment horizontal="center" vertical="center" wrapText="1"/>
      <protection locked="0"/>
    </xf>
    <xf numFmtId="166" fontId="2" fillId="0" borderId="4" xfId="2" applyNumberFormat="1" applyFont="1" applyFill="1" applyBorder="1" applyAlignment="1" applyProtection="1">
      <alignment horizontal="center" vertical="center"/>
    </xf>
    <xf numFmtId="166" fontId="2" fillId="3" borderId="4" xfId="2"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indent="2"/>
      <protection locked="0"/>
    </xf>
    <xf numFmtId="0" fontId="2" fillId="2" borderId="4" xfId="0" applyFont="1" applyFill="1" applyBorder="1" applyAlignment="1" applyProtection="1">
      <alignment horizontal="left" vertical="center" wrapText="1" indent="2"/>
      <protection locked="0"/>
    </xf>
    <xf numFmtId="0" fontId="7"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xf>
    <xf numFmtId="165" fontId="2" fillId="3" borderId="4" xfId="1" applyNumberFormat="1" applyFont="1" applyFill="1" applyBorder="1" applyAlignment="1" applyProtection="1">
      <alignment horizontal="center" vertical="center"/>
    </xf>
    <xf numFmtId="165" fontId="2" fillId="3" borderId="4" xfId="3" applyNumberFormat="1" applyFont="1" applyFill="1" applyBorder="1" applyAlignment="1" applyProtection="1">
      <alignment horizontal="center" vertical="center"/>
    </xf>
    <xf numFmtId="165" fontId="2" fillId="0" borderId="2" xfId="1"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indent="3"/>
      <protection locked="0"/>
    </xf>
    <xf numFmtId="165" fontId="2" fillId="0" borderId="4" xfId="3" applyNumberFormat="1" applyFont="1" applyFill="1" applyBorder="1" applyAlignment="1" applyProtection="1">
      <alignment horizontal="center" vertical="center"/>
    </xf>
    <xf numFmtId="14"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168" fontId="2" fillId="0" borderId="4" xfId="1" applyNumberFormat="1" applyFont="1" applyFill="1" applyBorder="1" applyAlignment="1" applyProtection="1">
      <alignment horizontal="center" vertical="center"/>
      <protection locked="0"/>
    </xf>
    <xf numFmtId="165" fontId="2" fillId="0" borderId="4" xfId="1" applyNumberFormat="1" applyFont="1" applyFill="1" applyBorder="1" applyAlignment="1" applyProtection="1">
      <alignment horizontal="left" vertical="center" wrapText="1"/>
    </xf>
    <xf numFmtId="0" fontId="2" fillId="0" borderId="4" xfId="0" applyFont="1" applyBorder="1" applyAlignment="1">
      <alignment horizontal="left" vertical="center"/>
    </xf>
    <xf numFmtId="0" fontId="7" fillId="0" borderId="4" xfId="0" applyFont="1" applyBorder="1" applyAlignment="1">
      <alignment horizontal="left" vertical="center"/>
    </xf>
    <xf numFmtId="169" fontId="7" fillId="0" borderId="4" xfId="1" applyNumberFormat="1"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protection locked="0"/>
    </xf>
    <xf numFmtId="0" fontId="9" fillId="0" borderId="0" xfId="0" applyFont="1" applyProtection="1">
      <protection locked="0"/>
    </xf>
    <xf numFmtId="165" fontId="2" fillId="0" borderId="7" xfId="3"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165" fontId="2" fillId="0" borderId="1" xfId="3" applyNumberFormat="1" applyFont="1" applyFill="1" applyBorder="1" applyAlignment="1" applyProtection="1">
      <alignment horizontal="left" vertical="center" wrapText="1"/>
      <protection locked="0"/>
    </xf>
    <xf numFmtId="165" fontId="2" fillId="0" borderId="5" xfId="3"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65" fontId="2" fillId="0" borderId="1" xfId="1" applyNumberFormat="1" applyFont="1" applyFill="1" applyBorder="1" applyAlignment="1" applyProtection="1">
      <alignment horizontal="left" vertical="top" wrapText="1"/>
      <protection locked="0"/>
    </xf>
    <xf numFmtId="165" fontId="2" fillId="0" borderId="8" xfId="1" applyNumberFormat="1" applyFont="1" applyFill="1" applyBorder="1" applyAlignment="1" applyProtection="1">
      <alignment horizontal="left" vertical="top" wrapText="1"/>
      <protection locked="0"/>
    </xf>
    <xf numFmtId="165" fontId="2" fillId="0" borderId="5" xfId="1" applyNumberFormat="1" applyFont="1" applyFill="1" applyBorder="1" applyAlignment="1" applyProtection="1">
      <alignment horizontal="left" vertical="top" wrapText="1"/>
      <protection locked="0"/>
    </xf>
  </cellXfs>
  <cellStyles count="4">
    <cellStyle name="Обычный" xfId="0" builtinId="0"/>
    <cellStyle name="Процентный" xfId="2" builtinId="5"/>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8"/>
  <sheetViews>
    <sheetView tabSelected="1" zoomScale="60" zoomScaleNormal="60" workbookViewId="0">
      <pane ySplit="6" topLeftCell="A142" activePane="bottomLeft" state="frozen"/>
      <selection pane="bottomLeft" activeCell="AX11" sqref="AX11"/>
    </sheetView>
  </sheetViews>
  <sheetFormatPr defaultColWidth="0.88671875" defaultRowHeight="13.8"/>
  <cols>
    <col min="1" max="1" width="12" style="1" customWidth="1"/>
    <col min="2" max="2" width="51.44140625" style="1" customWidth="1"/>
    <col min="3" max="3" width="12.88671875" style="1" customWidth="1"/>
    <col min="4" max="5" width="14.109375" style="1" hidden="1" customWidth="1"/>
    <col min="6" max="6" width="16" style="1" hidden="1" customWidth="1"/>
    <col min="7" max="7" width="15.33203125" style="1" customWidth="1"/>
    <col min="8" max="8" width="21.109375" style="1" hidden="1" customWidth="1"/>
    <col min="9" max="9" width="19.44140625" style="1" customWidth="1"/>
    <col min="10" max="10" width="70.6640625" style="2" customWidth="1"/>
    <col min="11" max="11" width="20.5546875" style="1" customWidth="1"/>
    <col min="12" max="256" width="0.88671875" style="1"/>
    <col min="257" max="257" width="12" style="1" customWidth="1"/>
    <col min="258" max="258" width="51.44140625" style="1" customWidth="1"/>
    <col min="259" max="259" width="12.88671875" style="1" customWidth="1"/>
    <col min="260" max="261" width="14.109375" style="1" customWidth="1"/>
    <col min="262" max="262" width="16" style="1" customWidth="1"/>
    <col min="263" max="263" width="15.33203125" style="1" customWidth="1"/>
    <col min="264" max="264" width="32" style="1" customWidth="1"/>
    <col min="265" max="265" width="19.44140625" style="1" customWidth="1"/>
    <col min="266" max="266" width="51.109375" style="1" customWidth="1"/>
    <col min="267" max="267" width="20.5546875" style="1" customWidth="1"/>
    <col min="268" max="512" width="0.88671875" style="1"/>
    <col min="513" max="513" width="12" style="1" customWidth="1"/>
    <col min="514" max="514" width="51.44140625" style="1" customWidth="1"/>
    <col min="515" max="515" width="12.88671875" style="1" customWidth="1"/>
    <col min="516" max="517" width="14.109375" style="1" customWidth="1"/>
    <col min="518" max="518" width="16" style="1" customWidth="1"/>
    <col min="519" max="519" width="15.33203125" style="1" customWidth="1"/>
    <col min="520" max="520" width="32" style="1" customWidth="1"/>
    <col min="521" max="521" width="19.44140625" style="1" customWidth="1"/>
    <col min="522" max="522" width="51.109375" style="1" customWidth="1"/>
    <col min="523" max="523" width="20.5546875" style="1" customWidth="1"/>
    <col min="524" max="768" width="0.88671875" style="1"/>
    <col min="769" max="769" width="12" style="1" customWidth="1"/>
    <col min="770" max="770" width="51.44140625" style="1" customWidth="1"/>
    <col min="771" max="771" width="12.88671875" style="1" customWidth="1"/>
    <col min="772" max="773" width="14.109375" style="1" customWidth="1"/>
    <col min="774" max="774" width="16" style="1" customWidth="1"/>
    <col min="775" max="775" width="15.33203125" style="1" customWidth="1"/>
    <col min="776" max="776" width="32" style="1" customWidth="1"/>
    <col min="777" max="777" width="19.44140625" style="1" customWidth="1"/>
    <col min="778" max="778" width="51.109375" style="1" customWidth="1"/>
    <col min="779" max="779" width="20.5546875" style="1" customWidth="1"/>
    <col min="780" max="1024" width="0.88671875" style="1"/>
    <col min="1025" max="1025" width="12" style="1" customWidth="1"/>
    <col min="1026" max="1026" width="51.44140625" style="1" customWidth="1"/>
    <col min="1027" max="1027" width="12.88671875" style="1" customWidth="1"/>
    <col min="1028" max="1029" width="14.109375" style="1" customWidth="1"/>
    <col min="1030" max="1030" width="16" style="1" customWidth="1"/>
    <col min="1031" max="1031" width="15.33203125" style="1" customWidth="1"/>
    <col min="1032" max="1032" width="32" style="1" customWidth="1"/>
    <col min="1033" max="1033" width="19.44140625" style="1" customWidth="1"/>
    <col min="1034" max="1034" width="51.109375" style="1" customWidth="1"/>
    <col min="1035" max="1035" width="20.5546875" style="1" customWidth="1"/>
    <col min="1036" max="1280" width="0.88671875" style="1"/>
    <col min="1281" max="1281" width="12" style="1" customWidth="1"/>
    <col min="1282" max="1282" width="51.44140625" style="1" customWidth="1"/>
    <col min="1283" max="1283" width="12.88671875" style="1" customWidth="1"/>
    <col min="1284" max="1285" width="14.109375" style="1" customWidth="1"/>
    <col min="1286" max="1286" width="16" style="1" customWidth="1"/>
    <col min="1287" max="1287" width="15.33203125" style="1" customWidth="1"/>
    <col min="1288" max="1288" width="32" style="1" customWidth="1"/>
    <col min="1289" max="1289" width="19.44140625" style="1" customWidth="1"/>
    <col min="1290" max="1290" width="51.109375" style="1" customWidth="1"/>
    <col min="1291" max="1291" width="20.5546875" style="1" customWidth="1"/>
    <col min="1292" max="1536" width="0.88671875" style="1"/>
    <col min="1537" max="1537" width="12" style="1" customWidth="1"/>
    <col min="1538" max="1538" width="51.44140625" style="1" customWidth="1"/>
    <col min="1539" max="1539" width="12.88671875" style="1" customWidth="1"/>
    <col min="1540" max="1541" width="14.109375" style="1" customWidth="1"/>
    <col min="1542" max="1542" width="16" style="1" customWidth="1"/>
    <col min="1543" max="1543" width="15.33203125" style="1" customWidth="1"/>
    <col min="1544" max="1544" width="32" style="1" customWidth="1"/>
    <col min="1545" max="1545" width="19.44140625" style="1" customWidth="1"/>
    <col min="1546" max="1546" width="51.109375" style="1" customWidth="1"/>
    <col min="1547" max="1547" width="20.5546875" style="1" customWidth="1"/>
    <col min="1548" max="1792" width="0.88671875" style="1"/>
    <col min="1793" max="1793" width="12" style="1" customWidth="1"/>
    <col min="1794" max="1794" width="51.44140625" style="1" customWidth="1"/>
    <col min="1795" max="1795" width="12.88671875" style="1" customWidth="1"/>
    <col min="1796" max="1797" width="14.109375" style="1" customWidth="1"/>
    <col min="1798" max="1798" width="16" style="1" customWidth="1"/>
    <col min="1799" max="1799" width="15.33203125" style="1" customWidth="1"/>
    <col min="1800" max="1800" width="32" style="1" customWidth="1"/>
    <col min="1801" max="1801" width="19.44140625" style="1" customWidth="1"/>
    <col min="1802" max="1802" width="51.109375" style="1" customWidth="1"/>
    <col min="1803" max="1803" width="20.5546875" style="1" customWidth="1"/>
    <col min="1804" max="2048" width="0.88671875" style="1"/>
    <col min="2049" max="2049" width="12" style="1" customWidth="1"/>
    <col min="2050" max="2050" width="51.44140625" style="1" customWidth="1"/>
    <col min="2051" max="2051" width="12.88671875" style="1" customWidth="1"/>
    <col min="2052" max="2053" width="14.109375" style="1" customWidth="1"/>
    <col min="2054" max="2054" width="16" style="1" customWidth="1"/>
    <col min="2055" max="2055" width="15.33203125" style="1" customWidth="1"/>
    <col min="2056" max="2056" width="32" style="1" customWidth="1"/>
    <col min="2057" max="2057" width="19.44140625" style="1" customWidth="1"/>
    <col min="2058" max="2058" width="51.109375" style="1" customWidth="1"/>
    <col min="2059" max="2059" width="20.5546875" style="1" customWidth="1"/>
    <col min="2060" max="2304" width="0.88671875" style="1"/>
    <col min="2305" max="2305" width="12" style="1" customWidth="1"/>
    <col min="2306" max="2306" width="51.44140625" style="1" customWidth="1"/>
    <col min="2307" max="2307" width="12.88671875" style="1" customWidth="1"/>
    <col min="2308" max="2309" width="14.109375" style="1" customWidth="1"/>
    <col min="2310" max="2310" width="16" style="1" customWidth="1"/>
    <col min="2311" max="2311" width="15.33203125" style="1" customWidth="1"/>
    <col min="2312" max="2312" width="32" style="1" customWidth="1"/>
    <col min="2313" max="2313" width="19.44140625" style="1" customWidth="1"/>
    <col min="2314" max="2314" width="51.109375" style="1" customWidth="1"/>
    <col min="2315" max="2315" width="20.5546875" style="1" customWidth="1"/>
    <col min="2316" max="2560" width="0.88671875" style="1"/>
    <col min="2561" max="2561" width="12" style="1" customWidth="1"/>
    <col min="2562" max="2562" width="51.44140625" style="1" customWidth="1"/>
    <col min="2563" max="2563" width="12.88671875" style="1" customWidth="1"/>
    <col min="2564" max="2565" width="14.109375" style="1" customWidth="1"/>
    <col min="2566" max="2566" width="16" style="1" customWidth="1"/>
    <col min="2567" max="2567" width="15.33203125" style="1" customWidth="1"/>
    <col min="2568" max="2568" width="32" style="1" customWidth="1"/>
    <col min="2569" max="2569" width="19.44140625" style="1" customWidth="1"/>
    <col min="2570" max="2570" width="51.109375" style="1" customWidth="1"/>
    <col min="2571" max="2571" width="20.5546875" style="1" customWidth="1"/>
    <col min="2572" max="2816" width="0.88671875" style="1"/>
    <col min="2817" max="2817" width="12" style="1" customWidth="1"/>
    <col min="2818" max="2818" width="51.44140625" style="1" customWidth="1"/>
    <col min="2819" max="2819" width="12.88671875" style="1" customWidth="1"/>
    <col min="2820" max="2821" width="14.109375" style="1" customWidth="1"/>
    <col min="2822" max="2822" width="16" style="1" customWidth="1"/>
    <col min="2823" max="2823" width="15.33203125" style="1" customWidth="1"/>
    <col min="2824" max="2824" width="32" style="1" customWidth="1"/>
    <col min="2825" max="2825" width="19.44140625" style="1" customWidth="1"/>
    <col min="2826" max="2826" width="51.109375" style="1" customWidth="1"/>
    <col min="2827" max="2827" width="20.5546875" style="1" customWidth="1"/>
    <col min="2828" max="3072" width="0.88671875" style="1"/>
    <col min="3073" max="3073" width="12" style="1" customWidth="1"/>
    <col min="3074" max="3074" width="51.44140625" style="1" customWidth="1"/>
    <col min="3075" max="3075" width="12.88671875" style="1" customWidth="1"/>
    <col min="3076" max="3077" width="14.109375" style="1" customWidth="1"/>
    <col min="3078" max="3078" width="16" style="1" customWidth="1"/>
    <col min="3079" max="3079" width="15.33203125" style="1" customWidth="1"/>
    <col min="3080" max="3080" width="32" style="1" customWidth="1"/>
    <col min="3081" max="3081" width="19.44140625" style="1" customWidth="1"/>
    <col min="3082" max="3082" width="51.109375" style="1" customWidth="1"/>
    <col min="3083" max="3083" width="20.5546875" style="1" customWidth="1"/>
    <col min="3084" max="3328" width="0.88671875" style="1"/>
    <col min="3329" max="3329" width="12" style="1" customWidth="1"/>
    <col min="3330" max="3330" width="51.44140625" style="1" customWidth="1"/>
    <col min="3331" max="3331" width="12.88671875" style="1" customWidth="1"/>
    <col min="3332" max="3333" width="14.109375" style="1" customWidth="1"/>
    <col min="3334" max="3334" width="16" style="1" customWidth="1"/>
    <col min="3335" max="3335" width="15.33203125" style="1" customWidth="1"/>
    <col min="3336" max="3336" width="32" style="1" customWidth="1"/>
    <col min="3337" max="3337" width="19.44140625" style="1" customWidth="1"/>
    <col min="3338" max="3338" width="51.109375" style="1" customWidth="1"/>
    <col min="3339" max="3339" width="20.5546875" style="1" customWidth="1"/>
    <col min="3340" max="3584" width="0.88671875" style="1"/>
    <col min="3585" max="3585" width="12" style="1" customWidth="1"/>
    <col min="3586" max="3586" width="51.44140625" style="1" customWidth="1"/>
    <col min="3587" max="3587" width="12.88671875" style="1" customWidth="1"/>
    <col min="3588" max="3589" width="14.109375" style="1" customWidth="1"/>
    <col min="3590" max="3590" width="16" style="1" customWidth="1"/>
    <col min="3591" max="3591" width="15.33203125" style="1" customWidth="1"/>
    <col min="3592" max="3592" width="32" style="1" customWidth="1"/>
    <col min="3593" max="3593" width="19.44140625" style="1" customWidth="1"/>
    <col min="3594" max="3594" width="51.109375" style="1" customWidth="1"/>
    <col min="3595" max="3595" width="20.5546875" style="1" customWidth="1"/>
    <col min="3596" max="3840" width="0.88671875" style="1"/>
    <col min="3841" max="3841" width="12" style="1" customWidth="1"/>
    <col min="3842" max="3842" width="51.44140625" style="1" customWidth="1"/>
    <col min="3843" max="3843" width="12.88671875" style="1" customWidth="1"/>
    <col min="3844" max="3845" width="14.109375" style="1" customWidth="1"/>
    <col min="3846" max="3846" width="16" style="1" customWidth="1"/>
    <col min="3847" max="3847" width="15.33203125" style="1" customWidth="1"/>
    <col min="3848" max="3848" width="32" style="1" customWidth="1"/>
    <col min="3849" max="3849" width="19.44140625" style="1" customWidth="1"/>
    <col min="3850" max="3850" width="51.109375" style="1" customWidth="1"/>
    <col min="3851" max="3851" width="20.5546875" style="1" customWidth="1"/>
    <col min="3852" max="4096" width="0.88671875" style="1"/>
    <col min="4097" max="4097" width="12" style="1" customWidth="1"/>
    <col min="4098" max="4098" width="51.44140625" style="1" customWidth="1"/>
    <col min="4099" max="4099" width="12.88671875" style="1" customWidth="1"/>
    <col min="4100" max="4101" width="14.109375" style="1" customWidth="1"/>
    <col min="4102" max="4102" width="16" style="1" customWidth="1"/>
    <col min="4103" max="4103" width="15.33203125" style="1" customWidth="1"/>
    <col min="4104" max="4104" width="32" style="1" customWidth="1"/>
    <col min="4105" max="4105" width="19.44140625" style="1" customWidth="1"/>
    <col min="4106" max="4106" width="51.109375" style="1" customWidth="1"/>
    <col min="4107" max="4107" width="20.5546875" style="1" customWidth="1"/>
    <col min="4108" max="4352" width="0.88671875" style="1"/>
    <col min="4353" max="4353" width="12" style="1" customWidth="1"/>
    <col min="4354" max="4354" width="51.44140625" style="1" customWidth="1"/>
    <col min="4355" max="4355" width="12.88671875" style="1" customWidth="1"/>
    <col min="4356" max="4357" width="14.109375" style="1" customWidth="1"/>
    <col min="4358" max="4358" width="16" style="1" customWidth="1"/>
    <col min="4359" max="4359" width="15.33203125" style="1" customWidth="1"/>
    <col min="4360" max="4360" width="32" style="1" customWidth="1"/>
    <col min="4361" max="4361" width="19.44140625" style="1" customWidth="1"/>
    <col min="4362" max="4362" width="51.109375" style="1" customWidth="1"/>
    <col min="4363" max="4363" width="20.5546875" style="1" customWidth="1"/>
    <col min="4364" max="4608" width="0.88671875" style="1"/>
    <col min="4609" max="4609" width="12" style="1" customWidth="1"/>
    <col min="4610" max="4610" width="51.44140625" style="1" customWidth="1"/>
    <col min="4611" max="4611" width="12.88671875" style="1" customWidth="1"/>
    <col min="4612" max="4613" width="14.109375" style="1" customWidth="1"/>
    <col min="4614" max="4614" width="16" style="1" customWidth="1"/>
    <col min="4615" max="4615" width="15.33203125" style="1" customWidth="1"/>
    <col min="4616" max="4616" width="32" style="1" customWidth="1"/>
    <col min="4617" max="4617" width="19.44140625" style="1" customWidth="1"/>
    <col min="4618" max="4618" width="51.109375" style="1" customWidth="1"/>
    <col min="4619" max="4619" width="20.5546875" style="1" customWidth="1"/>
    <col min="4620" max="4864" width="0.88671875" style="1"/>
    <col min="4865" max="4865" width="12" style="1" customWidth="1"/>
    <col min="4866" max="4866" width="51.44140625" style="1" customWidth="1"/>
    <col min="4867" max="4867" width="12.88671875" style="1" customWidth="1"/>
    <col min="4868" max="4869" width="14.109375" style="1" customWidth="1"/>
    <col min="4870" max="4870" width="16" style="1" customWidth="1"/>
    <col min="4871" max="4871" width="15.33203125" style="1" customWidth="1"/>
    <col min="4872" max="4872" width="32" style="1" customWidth="1"/>
    <col min="4873" max="4873" width="19.44140625" style="1" customWidth="1"/>
    <col min="4874" max="4874" width="51.109375" style="1" customWidth="1"/>
    <col min="4875" max="4875" width="20.5546875" style="1" customWidth="1"/>
    <col min="4876" max="5120" width="0.88671875" style="1"/>
    <col min="5121" max="5121" width="12" style="1" customWidth="1"/>
    <col min="5122" max="5122" width="51.44140625" style="1" customWidth="1"/>
    <col min="5123" max="5123" width="12.88671875" style="1" customWidth="1"/>
    <col min="5124" max="5125" width="14.109375" style="1" customWidth="1"/>
    <col min="5126" max="5126" width="16" style="1" customWidth="1"/>
    <col min="5127" max="5127" width="15.33203125" style="1" customWidth="1"/>
    <col min="5128" max="5128" width="32" style="1" customWidth="1"/>
    <col min="5129" max="5129" width="19.44140625" style="1" customWidth="1"/>
    <col min="5130" max="5130" width="51.109375" style="1" customWidth="1"/>
    <col min="5131" max="5131" width="20.5546875" style="1" customWidth="1"/>
    <col min="5132" max="5376" width="0.88671875" style="1"/>
    <col min="5377" max="5377" width="12" style="1" customWidth="1"/>
    <col min="5378" max="5378" width="51.44140625" style="1" customWidth="1"/>
    <col min="5379" max="5379" width="12.88671875" style="1" customWidth="1"/>
    <col min="5380" max="5381" width="14.109375" style="1" customWidth="1"/>
    <col min="5382" max="5382" width="16" style="1" customWidth="1"/>
    <col min="5383" max="5383" width="15.33203125" style="1" customWidth="1"/>
    <col min="5384" max="5384" width="32" style="1" customWidth="1"/>
    <col min="5385" max="5385" width="19.44140625" style="1" customWidth="1"/>
    <col min="5386" max="5386" width="51.109375" style="1" customWidth="1"/>
    <col min="5387" max="5387" width="20.5546875" style="1" customWidth="1"/>
    <col min="5388" max="5632" width="0.88671875" style="1"/>
    <col min="5633" max="5633" width="12" style="1" customWidth="1"/>
    <col min="5634" max="5634" width="51.44140625" style="1" customWidth="1"/>
    <col min="5635" max="5635" width="12.88671875" style="1" customWidth="1"/>
    <col min="5636" max="5637" width="14.109375" style="1" customWidth="1"/>
    <col min="5638" max="5638" width="16" style="1" customWidth="1"/>
    <col min="5639" max="5639" width="15.33203125" style="1" customWidth="1"/>
    <col min="5640" max="5640" width="32" style="1" customWidth="1"/>
    <col min="5641" max="5641" width="19.44140625" style="1" customWidth="1"/>
    <col min="5642" max="5642" width="51.109375" style="1" customWidth="1"/>
    <col min="5643" max="5643" width="20.5546875" style="1" customWidth="1"/>
    <col min="5644" max="5888" width="0.88671875" style="1"/>
    <col min="5889" max="5889" width="12" style="1" customWidth="1"/>
    <col min="5890" max="5890" width="51.44140625" style="1" customWidth="1"/>
    <col min="5891" max="5891" width="12.88671875" style="1" customWidth="1"/>
    <col min="5892" max="5893" width="14.109375" style="1" customWidth="1"/>
    <col min="5894" max="5894" width="16" style="1" customWidth="1"/>
    <col min="5895" max="5895" width="15.33203125" style="1" customWidth="1"/>
    <col min="5896" max="5896" width="32" style="1" customWidth="1"/>
    <col min="5897" max="5897" width="19.44140625" style="1" customWidth="1"/>
    <col min="5898" max="5898" width="51.109375" style="1" customWidth="1"/>
    <col min="5899" max="5899" width="20.5546875" style="1" customWidth="1"/>
    <col min="5900" max="6144" width="0.88671875" style="1"/>
    <col min="6145" max="6145" width="12" style="1" customWidth="1"/>
    <col min="6146" max="6146" width="51.44140625" style="1" customWidth="1"/>
    <col min="6147" max="6147" width="12.88671875" style="1" customWidth="1"/>
    <col min="6148" max="6149" width="14.109375" style="1" customWidth="1"/>
    <col min="6150" max="6150" width="16" style="1" customWidth="1"/>
    <col min="6151" max="6151" width="15.33203125" style="1" customWidth="1"/>
    <col min="6152" max="6152" width="32" style="1" customWidth="1"/>
    <col min="6153" max="6153" width="19.44140625" style="1" customWidth="1"/>
    <col min="6154" max="6154" width="51.109375" style="1" customWidth="1"/>
    <col min="6155" max="6155" width="20.5546875" style="1" customWidth="1"/>
    <col min="6156" max="6400" width="0.88671875" style="1"/>
    <col min="6401" max="6401" width="12" style="1" customWidth="1"/>
    <col min="6402" max="6402" width="51.44140625" style="1" customWidth="1"/>
    <col min="6403" max="6403" width="12.88671875" style="1" customWidth="1"/>
    <col min="6404" max="6405" width="14.109375" style="1" customWidth="1"/>
    <col min="6406" max="6406" width="16" style="1" customWidth="1"/>
    <col min="6407" max="6407" width="15.33203125" style="1" customWidth="1"/>
    <col min="6408" max="6408" width="32" style="1" customWidth="1"/>
    <col min="6409" max="6409" width="19.44140625" style="1" customWidth="1"/>
    <col min="6410" max="6410" width="51.109375" style="1" customWidth="1"/>
    <col min="6411" max="6411" width="20.5546875" style="1" customWidth="1"/>
    <col min="6412" max="6656" width="0.88671875" style="1"/>
    <col min="6657" max="6657" width="12" style="1" customWidth="1"/>
    <col min="6658" max="6658" width="51.44140625" style="1" customWidth="1"/>
    <col min="6659" max="6659" width="12.88671875" style="1" customWidth="1"/>
    <col min="6660" max="6661" width="14.109375" style="1" customWidth="1"/>
    <col min="6662" max="6662" width="16" style="1" customWidth="1"/>
    <col min="6663" max="6663" width="15.33203125" style="1" customWidth="1"/>
    <col min="6664" max="6664" width="32" style="1" customWidth="1"/>
    <col min="6665" max="6665" width="19.44140625" style="1" customWidth="1"/>
    <col min="6666" max="6666" width="51.109375" style="1" customWidth="1"/>
    <col min="6667" max="6667" width="20.5546875" style="1" customWidth="1"/>
    <col min="6668" max="6912" width="0.88671875" style="1"/>
    <col min="6913" max="6913" width="12" style="1" customWidth="1"/>
    <col min="6914" max="6914" width="51.44140625" style="1" customWidth="1"/>
    <col min="6915" max="6915" width="12.88671875" style="1" customWidth="1"/>
    <col min="6916" max="6917" width="14.109375" style="1" customWidth="1"/>
    <col min="6918" max="6918" width="16" style="1" customWidth="1"/>
    <col min="6919" max="6919" width="15.33203125" style="1" customWidth="1"/>
    <col min="6920" max="6920" width="32" style="1" customWidth="1"/>
    <col min="6921" max="6921" width="19.44140625" style="1" customWidth="1"/>
    <col min="6922" max="6922" width="51.109375" style="1" customWidth="1"/>
    <col min="6923" max="6923" width="20.5546875" style="1" customWidth="1"/>
    <col min="6924" max="7168" width="0.88671875" style="1"/>
    <col min="7169" max="7169" width="12" style="1" customWidth="1"/>
    <col min="7170" max="7170" width="51.44140625" style="1" customWidth="1"/>
    <col min="7171" max="7171" width="12.88671875" style="1" customWidth="1"/>
    <col min="7172" max="7173" width="14.109375" style="1" customWidth="1"/>
    <col min="7174" max="7174" width="16" style="1" customWidth="1"/>
    <col min="7175" max="7175" width="15.33203125" style="1" customWidth="1"/>
    <col min="7176" max="7176" width="32" style="1" customWidth="1"/>
    <col min="7177" max="7177" width="19.44140625" style="1" customWidth="1"/>
    <col min="7178" max="7178" width="51.109375" style="1" customWidth="1"/>
    <col min="7179" max="7179" width="20.5546875" style="1" customWidth="1"/>
    <col min="7180" max="7424" width="0.88671875" style="1"/>
    <col min="7425" max="7425" width="12" style="1" customWidth="1"/>
    <col min="7426" max="7426" width="51.44140625" style="1" customWidth="1"/>
    <col min="7427" max="7427" width="12.88671875" style="1" customWidth="1"/>
    <col min="7428" max="7429" width="14.109375" style="1" customWidth="1"/>
    <col min="7430" max="7430" width="16" style="1" customWidth="1"/>
    <col min="7431" max="7431" width="15.33203125" style="1" customWidth="1"/>
    <col min="7432" max="7432" width="32" style="1" customWidth="1"/>
    <col min="7433" max="7433" width="19.44140625" style="1" customWidth="1"/>
    <col min="7434" max="7434" width="51.109375" style="1" customWidth="1"/>
    <col min="7435" max="7435" width="20.5546875" style="1" customWidth="1"/>
    <col min="7436" max="7680" width="0.88671875" style="1"/>
    <col min="7681" max="7681" width="12" style="1" customWidth="1"/>
    <col min="7682" max="7682" width="51.44140625" style="1" customWidth="1"/>
    <col min="7683" max="7683" width="12.88671875" style="1" customWidth="1"/>
    <col min="7684" max="7685" width="14.109375" style="1" customWidth="1"/>
    <col min="7686" max="7686" width="16" style="1" customWidth="1"/>
    <col min="7687" max="7687" width="15.33203125" style="1" customWidth="1"/>
    <col min="7688" max="7688" width="32" style="1" customWidth="1"/>
    <col min="7689" max="7689" width="19.44140625" style="1" customWidth="1"/>
    <col min="7690" max="7690" width="51.109375" style="1" customWidth="1"/>
    <col min="7691" max="7691" width="20.5546875" style="1" customWidth="1"/>
    <col min="7692" max="7936" width="0.88671875" style="1"/>
    <col min="7937" max="7937" width="12" style="1" customWidth="1"/>
    <col min="7938" max="7938" width="51.44140625" style="1" customWidth="1"/>
    <col min="7939" max="7939" width="12.88671875" style="1" customWidth="1"/>
    <col min="7940" max="7941" width="14.109375" style="1" customWidth="1"/>
    <col min="7942" max="7942" width="16" style="1" customWidth="1"/>
    <col min="7943" max="7943" width="15.33203125" style="1" customWidth="1"/>
    <col min="7944" max="7944" width="32" style="1" customWidth="1"/>
    <col min="7945" max="7945" width="19.44140625" style="1" customWidth="1"/>
    <col min="7946" max="7946" width="51.109375" style="1" customWidth="1"/>
    <col min="7947" max="7947" width="20.5546875" style="1" customWidth="1"/>
    <col min="7948" max="8192" width="0.88671875" style="1"/>
    <col min="8193" max="8193" width="12" style="1" customWidth="1"/>
    <col min="8194" max="8194" width="51.44140625" style="1" customWidth="1"/>
    <col min="8195" max="8195" width="12.88671875" style="1" customWidth="1"/>
    <col min="8196" max="8197" width="14.109375" style="1" customWidth="1"/>
    <col min="8198" max="8198" width="16" style="1" customWidth="1"/>
    <col min="8199" max="8199" width="15.33203125" style="1" customWidth="1"/>
    <col min="8200" max="8200" width="32" style="1" customWidth="1"/>
    <col min="8201" max="8201" width="19.44140625" style="1" customWidth="1"/>
    <col min="8202" max="8202" width="51.109375" style="1" customWidth="1"/>
    <col min="8203" max="8203" width="20.5546875" style="1" customWidth="1"/>
    <col min="8204" max="8448" width="0.88671875" style="1"/>
    <col min="8449" max="8449" width="12" style="1" customWidth="1"/>
    <col min="8450" max="8450" width="51.44140625" style="1" customWidth="1"/>
    <col min="8451" max="8451" width="12.88671875" style="1" customWidth="1"/>
    <col min="8452" max="8453" width="14.109375" style="1" customWidth="1"/>
    <col min="8454" max="8454" width="16" style="1" customWidth="1"/>
    <col min="8455" max="8455" width="15.33203125" style="1" customWidth="1"/>
    <col min="8456" max="8456" width="32" style="1" customWidth="1"/>
    <col min="8457" max="8457" width="19.44140625" style="1" customWidth="1"/>
    <col min="8458" max="8458" width="51.109375" style="1" customWidth="1"/>
    <col min="8459" max="8459" width="20.5546875" style="1" customWidth="1"/>
    <col min="8460" max="8704" width="0.88671875" style="1"/>
    <col min="8705" max="8705" width="12" style="1" customWidth="1"/>
    <col min="8706" max="8706" width="51.44140625" style="1" customWidth="1"/>
    <col min="8707" max="8707" width="12.88671875" style="1" customWidth="1"/>
    <col min="8708" max="8709" width="14.109375" style="1" customWidth="1"/>
    <col min="8710" max="8710" width="16" style="1" customWidth="1"/>
    <col min="8711" max="8711" width="15.33203125" style="1" customWidth="1"/>
    <col min="8712" max="8712" width="32" style="1" customWidth="1"/>
    <col min="8713" max="8713" width="19.44140625" style="1" customWidth="1"/>
    <col min="8714" max="8714" width="51.109375" style="1" customWidth="1"/>
    <col min="8715" max="8715" width="20.5546875" style="1" customWidth="1"/>
    <col min="8716" max="8960" width="0.88671875" style="1"/>
    <col min="8961" max="8961" width="12" style="1" customWidth="1"/>
    <col min="8962" max="8962" width="51.44140625" style="1" customWidth="1"/>
    <col min="8963" max="8963" width="12.88671875" style="1" customWidth="1"/>
    <col min="8964" max="8965" width="14.109375" style="1" customWidth="1"/>
    <col min="8966" max="8966" width="16" style="1" customWidth="1"/>
    <col min="8967" max="8967" width="15.33203125" style="1" customWidth="1"/>
    <col min="8968" max="8968" width="32" style="1" customWidth="1"/>
    <col min="8969" max="8969" width="19.44140625" style="1" customWidth="1"/>
    <col min="8970" max="8970" width="51.109375" style="1" customWidth="1"/>
    <col min="8971" max="8971" width="20.5546875" style="1" customWidth="1"/>
    <col min="8972" max="9216" width="0.88671875" style="1"/>
    <col min="9217" max="9217" width="12" style="1" customWidth="1"/>
    <col min="9218" max="9218" width="51.44140625" style="1" customWidth="1"/>
    <col min="9219" max="9219" width="12.88671875" style="1" customWidth="1"/>
    <col min="9220" max="9221" width="14.109375" style="1" customWidth="1"/>
    <col min="9222" max="9222" width="16" style="1" customWidth="1"/>
    <col min="9223" max="9223" width="15.33203125" style="1" customWidth="1"/>
    <col min="9224" max="9224" width="32" style="1" customWidth="1"/>
    <col min="9225" max="9225" width="19.44140625" style="1" customWidth="1"/>
    <col min="9226" max="9226" width="51.109375" style="1" customWidth="1"/>
    <col min="9227" max="9227" width="20.5546875" style="1" customWidth="1"/>
    <col min="9228" max="9472" width="0.88671875" style="1"/>
    <col min="9473" max="9473" width="12" style="1" customWidth="1"/>
    <col min="9474" max="9474" width="51.44140625" style="1" customWidth="1"/>
    <col min="9475" max="9475" width="12.88671875" style="1" customWidth="1"/>
    <col min="9476" max="9477" width="14.109375" style="1" customWidth="1"/>
    <col min="9478" max="9478" width="16" style="1" customWidth="1"/>
    <col min="9479" max="9479" width="15.33203125" style="1" customWidth="1"/>
    <col min="9480" max="9480" width="32" style="1" customWidth="1"/>
    <col min="9481" max="9481" width="19.44140625" style="1" customWidth="1"/>
    <col min="9482" max="9482" width="51.109375" style="1" customWidth="1"/>
    <col min="9483" max="9483" width="20.5546875" style="1" customWidth="1"/>
    <col min="9484" max="9728" width="0.88671875" style="1"/>
    <col min="9729" max="9729" width="12" style="1" customWidth="1"/>
    <col min="9730" max="9730" width="51.44140625" style="1" customWidth="1"/>
    <col min="9731" max="9731" width="12.88671875" style="1" customWidth="1"/>
    <col min="9732" max="9733" width="14.109375" style="1" customWidth="1"/>
    <col min="9734" max="9734" width="16" style="1" customWidth="1"/>
    <col min="9735" max="9735" width="15.33203125" style="1" customWidth="1"/>
    <col min="9736" max="9736" width="32" style="1" customWidth="1"/>
    <col min="9737" max="9737" width="19.44140625" style="1" customWidth="1"/>
    <col min="9738" max="9738" width="51.109375" style="1" customWidth="1"/>
    <col min="9739" max="9739" width="20.5546875" style="1" customWidth="1"/>
    <col min="9740" max="9984" width="0.88671875" style="1"/>
    <col min="9985" max="9985" width="12" style="1" customWidth="1"/>
    <col min="9986" max="9986" width="51.44140625" style="1" customWidth="1"/>
    <col min="9987" max="9987" width="12.88671875" style="1" customWidth="1"/>
    <col min="9988" max="9989" width="14.109375" style="1" customWidth="1"/>
    <col min="9990" max="9990" width="16" style="1" customWidth="1"/>
    <col min="9991" max="9991" width="15.33203125" style="1" customWidth="1"/>
    <col min="9992" max="9992" width="32" style="1" customWidth="1"/>
    <col min="9993" max="9993" width="19.44140625" style="1" customWidth="1"/>
    <col min="9994" max="9994" width="51.109375" style="1" customWidth="1"/>
    <col min="9995" max="9995" width="20.5546875" style="1" customWidth="1"/>
    <col min="9996" max="10240" width="0.88671875" style="1"/>
    <col min="10241" max="10241" width="12" style="1" customWidth="1"/>
    <col min="10242" max="10242" width="51.44140625" style="1" customWidth="1"/>
    <col min="10243" max="10243" width="12.88671875" style="1" customWidth="1"/>
    <col min="10244" max="10245" width="14.109375" style="1" customWidth="1"/>
    <col min="10246" max="10246" width="16" style="1" customWidth="1"/>
    <col min="10247" max="10247" width="15.33203125" style="1" customWidth="1"/>
    <col min="10248" max="10248" width="32" style="1" customWidth="1"/>
    <col min="10249" max="10249" width="19.44140625" style="1" customWidth="1"/>
    <col min="10250" max="10250" width="51.109375" style="1" customWidth="1"/>
    <col min="10251" max="10251" width="20.5546875" style="1" customWidth="1"/>
    <col min="10252" max="10496" width="0.88671875" style="1"/>
    <col min="10497" max="10497" width="12" style="1" customWidth="1"/>
    <col min="10498" max="10498" width="51.44140625" style="1" customWidth="1"/>
    <col min="10499" max="10499" width="12.88671875" style="1" customWidth="1"/>
    <col min="10500" max="10501" width="14.109375" style="1" customWidth="1"/>
    <col min="10502" max="10502" width="16" style="1" customWidth="1"/>
    <col min="10503" max="10503" width="15.33203125" style="1" customWidth="1"/>
    <col min="10504" max="10504" width="32" style="1" customWidth="1"/>
    <col min="10505" max="10505" width="19.44140625" style="1" customWidth="1"/>
    <col min="10506" max="10506" width="51.109375" style="1" customWidth="1"/>
    <col min="10507" max="10507" width="20.5546875" style="1" customWidth="1"/>
    <col min="10508" max="10752" width="0.88671875" style="1"/>
    <col min="10753" max="10753" width="12" style="1" customWidth="1"/>
    <col min="10754" max="10754" width="51.44140625" style="1" customWidth="1"/>
    <col min="10755" max="10755" width="12.88671875" style="1" customWidth="1"/>
    <col min="10756" max="10757" width="14.109375" style="1" customWidth="1"/>
    <col min="10758" max="10758" width="16" style="1" customWidth="1"/>
    <col min="10759" max="10759" width="15.33203125" style="1" customWidth="1"/>
    <col min="10760" max="10760" width="32" style="1" customWidth="1"/>
    <col min="10761" max="10761" width="19.44140625" style="1" customWidth="1"/>
    <col min="10762" max="10762" width="51.109375" style="1" customWidth="1"/>
    <col min="10763" max="10763" width="20.5546875" style="1" customWidth="1"/>
    <col min="10764" max="11008" width="0.88671875" style="1"/>
    <col min="11009" max="11009" width="12" style="1" customWidth="1"/>
    <col min="11010" max="11010" width="51.44140625" style="1" customWidth="1"/>
    <col min="11011" max="11011" width="12.88671875" style="1" customWidth="1"/>
    <col min="11012" max="11013" width="14.109375" style="1" customWidth="1"/>
    <col min="11014" max="11014" width="16" style="1" customWidth="1"/>
    <col min="11015" max="11015" width="15.33203125" style="1" customWidth="1"/>
    <col min="11016" max="11016" width="32" style="1" customWidth="1"/>
    <col min="11017" max="11017" width="19.44140625" style="1" customWidth="1"/>
    <col min="11018" max="11018" width="51.109375" style="1" customWidth="1"/>
    <col min="11019" max="11019" width="20.5546875" style="1" customWidth="1"/>
    <col min="11020" max="11264" width="0.88671875" style="1"/>
    <col min="11265" max="11265" width="12" style="1" customWidth="1"/>
    <col min="11266" max="11266" width="51.44140625" style="1" customWidth="1"/>
    <col min="11267" max="11267" width="12.88671875" style="1" customWidth="1"/>
    <col min="11268" max="11269" width="14.109375" style="1" customWidth="1"/>
    <col min="11270" max="11270" width="16" style="1" customWidth="1"/>
    <col min="11271" max="11271" width="15.33203125" style="1" customWidth="1"/>
    <col min="11272" max="11272" width="32" style="1" customWidth="1"/>
    <col min="11273" max="11273" width="19.44140625" style="1" customWidth="1"/>
    <col min="11274" max="11274" width="51.109375" style="1" customWidth="1"/>
    <col min="11275" max="11275" width="20.5546875" style="1" customWidth="1"/>
    <col min="11276" max="11520" width="0.88671875" style="1"/>
    <col min="11521" max="11521" width="12" style="1" customWidth="1"/>
    <col min="11522" max="11522" width="51.44140625" style="1" customWidth="1"/>
    <col min="11523" max="11523" width="12.88671875" style="1" customWidth="1"/>
    <col min="11524" max="11525" width="14.109375" style="1" customWidth="1"/>
    <col min="11526" max="11526" width="16" style="1" customWidth="1"/>
    <col min="11527" max="11527" width="15.33203125" style="1" customWidth="1"/>
    <col min="11528" max="11528" width="32" style="1" customWidth="1"/>
    <col min="11529" max="11529" width="19.44140625" style="1" customWidth="1"/>
    <col min="11530" max="11530" width="51.109375" style="1" customWidth="1"/>
    <col min="11531" max="11531" width="20.5546875" style="1" customWidth="1"/>
    <col min="11532" max="11776" width="0.88671875" style="1"/>
    <col min="11777" max="11777" width="12" style="1" customWidth="1"/>
    <col min="11778" max="11778" width="51.44140625" style="1" customWidth="1"/>
    <col min="11779" max="11779" width="12.88671875" style="1" customWidth="1"/>
    <col min="11780" max="11781" width="14.109375" style="1" customWidth="1"/>
    <col min="11782" max="11782" width="16" style="1" customWidth="1"/>
    <col min="11783" max="11783" width="15.33203125" style="1" customWidth="1"/>
    <col min="11784" max="11784" width="32" style="1" customWidth="1"/>
    <col min="11785" max="11785" width="19.44140625" style="1" customWidth="1"/>
    <col min="11786" max="11786" width="51.109375" style="1" customWidth="1"/>
    <col min="11787" max="11787" width="20.5546875" style="1" customWidth="1"/>
    <col min="11788" max="12032" width="0.88671875" style="1"/>
    <col min="12033" max="12033" width="12" style="1" customWidth="1"/>
    <col min="12034" max="12034" width="51.44140625" style="1" customWidth="1"/>
    <col min="12035" max="12035" width="12.88671875" style="1" customWidth="1"/>
    <col min="12036" max="12037" width="14.109375" style="1" customWidth="1"/>
    <col min="12038" max="12038" width="16" style="1" customWidth="1"/>
    <col min="12039" max="12039" width="15.33203125" style="1" customWidth="1"/>
    <col min="12040" max="12040" width="32" style="1" customWidth="1"/>
    <col min="12041" max="12041" width="19.44140625" style="1" customWidth="1"/>
    <col min="12042" max="12042" width="51.109375" style="1" customWidth="1"/>
    <col min="12043" max="12043" width="20.5546875" style="1" customWidth="1"/>
    <col min="12044" max="12288" width="0.88671875" style="1"/>
    <col min="12289" max="12289" width="12" style="1" customWidth="1"/>
    <col min="12290" max="12290" width="51.44140625" style="1" customWidth="1"/>
    <col min="12291" max="12291" width="12.88671875" style="1" customWidth="1"/>
    <col min="12292" max="12293" width="14.109375" style="1" customWidth="1"/>
    <col min="12294" max="12294" width="16" style="1" customWidth="1"/>
    <col min="12295" max="12295" width="15.33203125" style="1" customWidth="1"/>
    <col min="12296" max="12296" width="32" style="1" customWidth="1"/>
    <col min="12297" max="12297" width="19.44140625" style="1" customWidth="1"/>
    <col min="12298" max="12298" width="51.109375" style="1" customWidth="1"/>
    <col min="12299" max="12299" width="20.5546875" style="1" customWidth="1"/>
    <col min="12300" max="12544" width="0.88671875" style="1"/>
    <col min="12545" max="12545" width="12" style="1" customWidth="1"/>
    <col min="12546" max="12546" width="51.44140625" style="1" customWidth="1"/>
    <col min="12547" max="12547" width="12.88671875" style="1" customWidth="1"/>
    <col min="12548" max="12549" width="14.109375" style="1" customWidth="1"/>
    <col min="12550" max="12550" width="16" style="1" customWidth="1"/>
    <col min="12551" max="12551" width="15.33203125" style="1" customWidth="1"/>
    <col min="12552" max="12552" width="32" style="1" customWidth="1"/>
    <col min="12553" max="12553" width="19.44140625" style="1" customWidth="1"/>
    <col min="12554" max="12554" width="51.109375" style="1" customWidth="1"/>
    <col min="12555" max="12555" width="20.5546875" style="1" customWidth="1"/>
    <col min="12556" max="12800" width="0.88671875" style="1"/>
    <col min="12801" max="12801" width="12" style="1" customWidth="1"/>
    <col min="12802" max="12802" width="51.44140625" style="1" customWidth="1"/>
    <col min="12803" max="12803" width="12.88671875" style="1" customWidth="1"/>
    <col min="12804" max="12805" width="14.109375" style="1" customWidth="1"/>
    <col min="12806" max="12806" width="16" style="1" customWidth="1"/>
    <col min="12807" max="12807" width="15.33203125" style="1" customWidth="1"/>
    <col min="12808" max="12808" width="32" style="1" customWidth="1"/>
    <col min="12809" max="12809" width="19.44140625" style="1" customWidth="1"/>
    <col min="12810" max="12810" width="51.109375" style="1" customWidth="1"/>
    <col min="12811" max="12811" width="20.5546875" style="1" customWidth="1"/>
    <col min="12812" max="13056" width="0.88671875" style="1"/>
    <col min="13057" max="13057" width="12" style="1" customWidth="1"/>
    <col min="13058" max="13058" width="51.44140625" style="1" customWidth="1"/>
    <col min="13059" max="13059" width="12.88671875" style="1" customWidth="1"/>
    <col min="13060" max="13061" width="14.109375" style="1" customWidth="1"/>
    <col min="13062" max="13062" width="16" style="1" customWidth="1"/>
    <col min="13063" max="13063" width="15.33203125" style="1" customWidth="1"/>
    <col min="13064" max="13064" width="32" style="1" customWidth="1"/>
    <col min="13065" max="13065" width="19.44140625" style="1" customWidth="1"/>
    <col min="13066" max="13066" width="51.109375" style="1" customWidth="1"/>
    <col min="13067" max="13067" width="20.5546875" style="1" customWidth="1"/>
    <col min="13068" max="13312" width="0.88671875" style="1"/>
    <col min="13313" max="13313" width="12" style="1" customWidth="1"/>
    <col min="13314" max="13314" width="51.44140625" style="1" customWidth="1"/>
    <col min="13315" max="13315" width="12.88671875" style="1" customWidth="1"/>
    <col min="13316" max="13317" width="14.109375" style="1" customWidth="1"/>
    <col min="13318" max="13318" width="16" style="1" customWidth="1"/>
    <col min="13319" max="13319" width="15.33203125" style="1" customWidth="1"/>
    <col min="13320" max="13320" width="32" style="1" customWidth="1"/>
    <col min="13321" max="13321" width="19.44140625" style="1" customWidth="1"/>
    <col min="13322" max="13322" width="51.109375" style="1" customWidth="1"/>
    <col min="13323" max="13323" width="20.5546875" style="1" customWidth="1"/>
    <col min="13324" max="13568" width="0.88671875" style="1"/>
    <col min="13569" max="13569" width="12" style="1" customWidth="1"/>
    <col min="13570" max="13570" width="51.44140625" style="1" customWidth="1"/>
    <col min="13571" max="13571" width="12.88671875" style="1" customWidth="1"/>
    <col min="13572" max="13573" width="14.109375" style="1" customWidth="1"/>
    <col min="13574" max="13574" width="16" style="1" customWidth="1"/>
    <col min="13575" max="13575" width="15.33203125" style="1" customWidth="1"/>
    <col min="13576" max="13576" width="32" style="1" customWidth="1"/>
    <col min="13577" max="13577" width="19.44140625" style="1" customWidth="1"/>
    <col min="13578" max="13578" width="51.109375" style="1" customWidth="1"/>
    <col min="13579" max="13579" width="20.5546875" style="1" customWidth="1"/>
    <col min="13580" max="13824" width="0.88671875" style="1"/>
    <col min="13825" max="13825" width="12" style="1" customWidth="1"/>
    <col min="13826" max="13826" width="51.44140625" style="1" customWidth="1"/>
    <col min="13827" max="13827" width="12.88671875" style="1" customWidth="1"/>
    <col min="13828" max="13829" width="14.109375" style="1" customWidth="1"/>
    <col min="13830" max="13830" width="16" style="1" customWidth="1"/>
    <col min="13831" max="13831" width="15.33203125" style="1" customWidth="1"/>
    <col min="13832" max="13832" width="32" style="1" customWidth="1"/>
    <col min="13833" max="13833" width="19.44140625" style="1" customWidth="1"/>
    <col min="13834" max="13834" width="51.109375" style="1" customWidth="1"/>
    <col min="13835" max="13835" width="20.5546875" style="1" customWidth="1"/>
    <col min="13836" max="14080" width="0.88671875" style="1"/>
    <col min="14081" max="14081" width="12" style="1" customWidth="1"/>
    <col min="14082" max="14082" width="51.44140625" style="1" customWidth="1"/>
    <col min="14083" max="14083" width="12.88671875" style="1" customWidth="1"/>
    <col min="14084" max="14085" width="14.109375" style="1" customWidth="1"/>
    <col min="14086" max="14086" width="16" style="1" customWidth="1"/>
    <col min="14087" max="14087" width="15.33203125" style="1" customWidth="1"/>
    <col min="14088" max="14088" width="32" style="1" customWidth="1"/>
    <col min="14089" max="14089" width="19.44140625" style="1" customWidth="1"/>
    <col min="14090" max="14090" width="51.109375" style="1" customWidth="1"/>
    <col min="14091" max="14091" width="20.5546875" style="1" customWidth="1"/>
    <col min="14092" max="14336" width="0.88671875" style="1"/>
    <col min="14337" max="14337" width="12" style="1" customWidth="1"/>
    <col min="14338" max="14338" width="51.44140625" style="1" customWidth="1"/>
    <col min="14339" max="14339" width="12.88671875" style="1" customWidth="1"/>
    <col min="14340" max="14341" width="14.109375" style="1" customWidth="1"/>
    <col min="14342" max="14342" width="16" style="1" customWidth="1"/>
    <col min="14343" max="14343" width="15.33203125" style="1" customWidth="1"/>
    <col min="14344" max="14344" width="32" style="1" customWidth="1"/>
    <col min="14345" max="14345" width="19.44140625" style="1" customWidth="1"/>
    <col min="14346" max="14346" width="51.109375" style="1" customWidth="1"/>
    <col min="14347" max="14347" width="20.5546875" style="1" customWidth="1"/>
    <col min="14348" max="14592" width="0.88671875" style="1"/>
    <col min="14593" max="14593" width="12" style="1" customWidth="1"/>
    <col min="14594" max="14594" width="51.44140625" style="1" customWidth="1"/>
    <col min="14595" max="14595" width="12.88671875" style="1" customWidth="1"/>
    <col min="14596" max="14597" width="14.109375" style="1" customWidth="1"/>
    <col min="14598" max="14598" width="16" style="1" customWidth="1"/>
    <col min="14599" max="14599" width="15.33203125" style="1" customWidth="1"/>
    <col min="14600" max="14600" width="32" style="1" customWidth="1"/>
    <col min="14601" max="14601" width="19.44140625" style="1" customWidth="1"/>
    <col min="14602" max="14602" width="51.109375" style="1" customWidth="1"/>
    <col min="14603" max="14603" width="20.5546875" style="1" customWidth="1"/>
    <col min="14604" max="14848" width="0.88671875" style="1"/>
    <col min="14849" max="14849" width="12" style="1" customWidth="1"/>
    <col min="14850" max="14850" width="51.44140625" style="1" customWidth="1"/>
    <col min="14851" max="14851" width="12.88671875" style="1" customWidth="1"/>
    <col min="14852" max="14853" width="14.109375" style="1" customWidth="1"/>
    <col min="14854" max="14854" width="16" style="1" customWidth="1"/>
    <col min="14855" max="14855" width="15.33203125" style="1" customWidth="1"/>
    <col min="14856" max="14856" width="32" style="1" customWidth="1"/>
    <col min="14857" max="14857" width="19.44140625" style="1" customWidth="1"/>
    <col min="14858" max="14858" width="51.109375" style="1" customWidth="1"/>
    <col min="14859" max="14859" width="20.5546875" style="1" customWidth="1"/>
    <col min="14860" max="15104" width="0.88671875" style="1"/>
    <col min="15105" max="15105" width="12" style="1" customWidth="1"/>
    <col min="15106" max="15106" width="51.44140625" style="1" customWidth="1"/>
    <col min="15107" max="15107" width="12.88671875" style="1" customWidth="1"/>
    <col min="15108" max="15109" width="14.109375" style="1" customWidth="1"/>
    <col min="15110" max="15110" width="16" style="1" customWidth="1"/>
    <col min="15111" max="15111" width="15.33203125" style="1" customWidth="1"/>
    <col min="15112" max="15112" width="32" style="1" customWidth="1"/>
    <col min="15113" max="15113" width="19.44140625" style="1" customWidth="1"/>
    <col min="15114" max="15114" width="51.109375" style="1" customWidth="1"/>
    <col min="15115" max="15115" width="20.5546875" style="1" customWidth="1"/>
    <col min="15116" max="15360" width="0.88671875" style="1"/>
    <col min="15361" max="15361" width="12" style="1" customWidth="1"/>
    <col min="15362" max="15362" width="51.44140625" style="1" customWidth="1"/>
    <col min="15363" max="15363" width="12.88671875" style="1" customWidth="1"/>
    <col min="15364" max="15365" width="14.109375" style="1" customWidth="1"/>
    <col min="15366" max="15366" width="16" style="1" customWidth="1"/>
    <col min="15367" max="15367" width="15.33203125" style="1" customWidth="1"/>
    <col min="15368" max="15368" width="32" style="1" customWidth="1"/>
    <col min="15369" max="15369" width="19.44140625" style="1" customWidth="1"/>
    <col min="15370" max="15370" width="51.109375" style="1" customWidth="1"/>
    <col min="15371" max="15371" width="20.5546875" style="1" customWidth="1"/>
    <col min="15372" max="15616" width="0.88671875" style="1"/>
    <col min="15617" max="15617" width="12" style="1" customWidth="1"/>
    <col min="15618" max="15618" width="51.44140625" style="1" customWidth="1"/>
    <col min="15619" max="15619" width="12.88671875" style="1" customWidth="1"/>
    <col min="15620" max="15621" width="14.109375" style="1" customWidth="1"/>
    <col min="15622" max="15622" width="16" style="1" customWidth="1"/>
    <col min="15623" max="15623" width="15.33203125" style="1" customWidth="1"/>
    <col min="15624" max="15624" width="32" style="1" customWidth="1"/>
    <col min="15625" max="15625" width="19.44140625" style="1" customWidth="1"/>
    <col min="15626" max="15626" width="51.109375" style="1" customWidth="1"/>
    <col min="15627" max="15627" width="20.5546875" style="1" customWidth="1"/>
    <col min="15628" max="15872" width="0.88671875" style="1"/>
    <col min="15873" max="15873" width="12" style="1" customWidth="1"/>
    <col min="15874" max="15874" width="51.44140625" style="1" customWidth="1"/>
    <col min="15875" max="15875" width="12.88671875" style="1" customWidth="1"/>
    <col min="15876" max="15877" width="14.109375" style="1" customWidth="1"/>
    <col min="15878" max="15878" width="16" style="1" customWidth="1"/>
    <col min="15879" max="15879" width="15.33203125" style="1" customWidth="1"/>
    <col min="15880" max="15880" width="32" style="1" customWidth="1"/>
    <col min="15881" max="15881" width="19.44140625" style="1" customWidth="1"/>
    <col min="15882" max="15882" width="51.109375" style="1" customWidth="1"/>
    <col min="15883" max="15883" width="20.5546875" style="1" customWidth="1"/>
    <col min="15884" max="16128" width="0.88671875" style="1"/>
    <col min="16129" max="16129" width="12" style="1" customWidth="1"/>
    <col min="16130" max="16130" width="51.44140625" style="1" customWidth="1"/>
    <col min="16131" max="16131" width="12.88671875" style="1" customWidth="1"/>
    <col min="16132" max="16133" width="14.109375" style="1" customWidth="1"/>
    <col min="16134" max="16134" width="16" style="1" customWidth="1"/>
    <col min="16135" max="16135" width="15.33203125" style="1" customWidth="1"/>
    <col min="16136" max="16136" width="32" style="1" customWidth="1"/>
    <col min="16137" max="16137" width="19.44140625" style="1" customWidth="1"/>
    <col min="16138" max="16138" width="51.109375" style="1" customWidth="1"/>
    <col min="16139" max="16139" width="20.5546875" style="1" customWidth="1"/>
    <col min="16140" max="16384" width="0.88671875" style="1"/>
  </cols>
  <sheetData>
    <row r="1" spans="1:11" s="3" customFormat="1" ht="17.399999999999999">
      <c r="A1" s="76" t="s">
        <v>0</v>
      </c>
      <c r="B1" s="76"/>
      <c r="C1" s="76"/>
      <c r="D1" s="76"/>
      <c r="E1" s="76"/>
      <c r="F1" s="76"/>
      <c r="G1" s="76"/>
      <c r="H1" s="76"/>
      <c r="I1" s="76"/>
      <c r="J1" s="76"/>
      <c r="K1" s="76"/>
    </row>
    <row r="2" spans="1:11" s="4" customFormat="1" ht="17.399999999999999">
      <c r="A2" s="76" t="s">
        <v>235</v>
      </c>
      <c r="B2" s="76"/>
      <c r="C2" s="76"/>
      <c r="D2" s="76"/>
      <c r="E2" s="76"/>
      <c r="F2" s="76"/>
      <c r="G2" s="76"/>
      <c r="H2" s="76"/>
      <c r="I2" s="76"/>
      <c r="J2" s="76"/>
      <c r="K2" s="76"/>
    </row>
    <row r="3" spans="1:11" s="4" customFormat="1" ht="17.399999999999999">
      <c r="A3" s="76" t="s">
        <v>236</v>
      </c>
      <c r="B3" s="76"/>
      <c r="C3" s="76"/>
      <c r="D3" s="76"/>
      <c r="E3" s="76"/>
      <c r="F3" s="76"/>
      <c r="G3" s="76"/>
      <c r="H3" s="76"/>
      <c r="I3" s="76"/>
      <c r="J3" s="76"/>
      <c r="K3" s="76"/>
    </row>
    <row r="4" spans="1:11" s="5" customFormat="1" ht="17.25" customHeight="1">
      <c r="J4" s="6"/>
    </row>
    <row r="5" spans="1:11" ht="106.5" customHeight="1">
      <c r="A5" s="72" t="s">
        <v>1</v>
      </c>
      <c r="B5" s="72" t="s">
        <v>2</v>
      </c>
      <c r="C5" s="72" t="s">
        <v>3</v>
      </c>
      <c r="D5" s="77" t="s">
        <v>238</v>
      </c>
      <c r="E5" s="78"/>
      <c r="F5" s="9" t="s">
        <v>237</v>
      </c>
      <c r="G5" s="8" t="s">
        <v>4</v>
      </c>
      <c r="H5" s="79" t="s">
        <v>5</v>
      </c>
      <c r="I5" s="8" t="s">
        <v>6</v>
      </c>
      <c r="J5" s="72" t="s">
        <v>7</v>
      </c>
      <c r="K5" s="72" t="s">
        <v>8</v>
      </c>
    </row>
    <row r="6" spans="1:11" ht="17.25" customHeight="1">
      <c r="A6" s="73"/>
      <c r="B6" s="73"/>
      <c r="C6" s="73"/>
      <c r="D6" s="7" t="s">
        <v>9</v>
      </c>
      <c r="E6" s="7" t="s">
        <v>10</v>
      </c>
      <c r="F6" s="7" t="s">
        <v>9</v>
      </c>
      <c r="G6" s="7" t="s">
        <v>9</v>
      </c>
      <c r="H6" s="79"/>
      <c r="I6" s="7" t="s">
        <v>9</v>
      </c>
      <c r="J6" s="73"/>
      <c r="K6" s="73"/>
    </row>
    <row r="7" spans="1:11">
      <c r="A7" s="10"/>
      <c r="B7" s="11" t="s">
        <v>11</v>
      </c>
      <c r="C7" s="12"/>
      <c r="D7" s="12"/>
      <c r="E7" s="12"/>
      <c r="F7" s="12"/>
      <c r="G7" s="12"/>
      <c r="H7" s="12"/>
      <c r="I7" s="13"/>
      <c r="J7" s="14"/>
      <c r="K7" s="15"/>
    </row>
    <row r="8" spans="1:11">
      <c r="A8" s="10" t="s">
        <v>12</v>
      </c>
      <c r="B8" s="16" t="s">
        <v>13</v>
      </c>
      <c r="C8" s="17" t="s">
        <v>14</v>
      </c>
      <c r="D8" s="18">
        <f>ROUND(D9,1)+ROUND(D10,1)+ROUND(D11,1)</f>
        <v>16653.5</v>
      </c>
      <c r="E8" s="18">
        <f>ROUND(E9,1)+ROUND(E10,1)+ROUND(E11,1)</f>
        <v>16653.5</v>
      </c>
      <c r="F8" s="18">
        <f>ROUND(F9,1)+ROUND(F10,1)+ROUND(F11,1)</f>
        <v>16653.5</v>
      </c>
      <c r="G8" s="18">
        <f>ROUND(G9,1)+ROUND(G10,1)+ROUND(G11,1)</f>
        <v>0</v>
      </c>
      <c r="H8" s="19"/>
      <c r="I8" s="18">
        <f>ROUND(I9,1)+ROUND(I10,1)+ROUND(I11,1)</f>
        <v>16653.5</v>
      </c>
      <c r="J8" s="20" t="s">
        <v>42</v>
      </c>
      <c r="K8" s="21">
        <f t="shared" ref="K8:K71" si="0">IF(AND(F8&gt;0, I8&gt;0),I8/F8,"-")</f>
        <v>1</v>
      </c>
    </row>
    <row r="9" spans="1:11">
      <c r="A9" s="10" t="s">
        <v>15</v>
      </c>
      <c r="B9" s="16" t="s">
        <v>16</v>
      </c>
      <c r="C9" s="10" t="s">
        <v>14</v>
      </c>
      <c r="D9" s="22">
        <v>0</v>
      </c>
      <c r="E9" s="22">
        <v>0</v>
      </c>
      <c r="F9" s="22">
        <v>0</v>
      </c>
      <c r="G9" s="22">
        <v>0</v>
      </c>
      <c r="H9" s="19"/>
      <c r="I9" s="22">
        <v>0</v>
      </c>
      <c r="J9" s="80" t="s">
        <v>239</v>
      </c>
      <c r="K9" s="21" t="str">
        <f t="shared" si="0"/>
        <v>-</v>
      </c>
    </row>
    <row r="10" spans="1:11" ht="15" customHeight="1">
      <c r="A10" s="10" t="s">
        <v>17</v>
      </c>
      <c r="B10" s="16" t="s">
        <v>18</v>
      </c>
      <c r="C10" s="10" t="s">
        <v>14</v>
      </c>
      <c r="D10" s="23">
        <v>0</v>
      </c>
      <c r="E10" s="23">
        <v>0</v>
      </c>
      <c r="F10" s="23">
        <v>0</v>
      </c>
      <c r="G10" s="22">
        <v>0</v>
      </c>
      <c r="H10" s="19"/>
      <c r="I10" s="23">
        <v>0</v>
      </c>
      <c r="J10" s="82"/>
      <c r="K10" s="21" t="str">
        <f t="shared" si="0"/>
        <v>-</v>
      </c>
    </row>
    <row r="11" spans="1:11" ht="28.5" customHeight="1">
      <c r="A11" s="10" t="s">
        <v>19</v>
      </c>
      <c r="B11" s="16" t="s">
        <v>20</v>
      </c>
      <c r="C11" s="17" t="s">
        <v>14</v>
      </c>
      <c r="D11" s="18">
        <f>ROUND(D12,1)+ROUND(D13,1)+ROUND(D14,1)</f>
        <v>16653.5</v>
      </c>
      <c r="E11" s="18">
        <f>ROUND(E12,1)+ROUND(E13,1)+ROUND(E14,1)</f>
        <v>16653.5</v>
      </c>
      <c r="F11" s="18">
        <f>ROUND(F12,1)+ROUND(F13,1)+ROUND(F14,1)</f>
        <v>16653.5</v>
      </c>
      <c r="G11" s="18">
        <f>ROUND(G12,1)+ROUND(G13,1)+ROUND(G14,1)</f>
        <v>0</v>
      </c>
      <c r="H11" s="19"/>
      <c r="I11" s="18">
        <f>ROUND(I12,1)+ROUND(I13,1)+ROUND(I14,1)</f>
        <v>16653.5</v>
      </c>
      <c r="J11" s="20" t="s">
        <v>42</v>
      </c>
      <c r="K11" s="21">
        <f t="shared" si="0"/>
        <v>1</v>
      </c>
    </row>
    <row r="12" spans="1:11" ht="66" customHeight="1">
      <c r="A12" s="10" t="s">
        <v>21</v>
      </c>
      <c r="B12" s="24" t="s">
        <v>22</v>
      </c>
      <c r="C12" s="10" t="s">
        <v>14</v>
      </c>
      <c r="D12" s="22">
        <v>7260</v>
      </c>
      <c r="E12" s="22">
        <v>7260</v>
      </c>
      <c r="F12" s="22">
        <v>7260</v>
      </c>
      <c r="G12" s="22">
        <v>0</v>
      </c>
      <c r="H12" s="19"/>
      <c r="I12" s="22">
        <v>7260</v>
      </c>
      <c r="J12" s="80" t="s">
        <v>240</v>
      </c>
      <c r="K12" s="21">
        <f t="shared" si="0"/>
        <v>1</v>
      </c>
    </row>
    <row r="13" spans="1:11" ht="73.2" customHeight="1">
      <c r="A13" s="10" t="s">
        <v>23</v>
      </c>
      <c r="B13" s="24" t="s">
        <v>24</v>
      </c>
      <c r="C13" s="10" t="s">
        <v>14</v>
      </c>
      <c r="D13" s="22">
        <v>8857.7999999999993</v>
      </c>
      <c r="E13" s="22">
        <v>8857.7999999999993</v>
      </c>
      <c r="F13" s="22">
        <v>8857.7999999999993</v>
      </c>
      <c r="G13" s="22">
        <v>0</v>
      </c>
      <c r="H13" s="19"/>
      <c r="I13" s="22">
        <v>8857.7999999999993</v>
      </c>
      <c r="J13" s="81"/>
      <c r="K13" s="21">
        <f t="shared" si="0"/>
        <v>1</v>
      </c>
    </row>
    <row r="14" spans="1:11" ht="60" customHeight="1">
      <c r="A14" s="10" t="s">
        <v>25</v>
      </c>
      <c r="B14" s="24" t="s">
        <v>26</v>
      </c>
      <c r="C14" s="10" t="s">
        <v>14</v>
      </c>
      <c r="D14" s="22">
        <v>535.70000000000005</v>
      </c>
      <c r="E14" s="22">
        <v>535.70000000000005</v>
      </c>
      <c r="F14" s="22">
        <v>535.70000000000005</v>
      </c>
      <c r="G14" s="22">
        <v>0</v>
      </c>
      <c r="H14" s="19"/>
      <c r="I14" s="22">
        <v>535.70000000000005</v>
      </c>
      <c r="J14" s="82"/>
      <c r="K14" s="21">
        <f t="shared" si="0"/>
        <v>1</v>
      </c>
    </row>
    <row r="15" spans="1:11" ht="27.6">
      <c r="A15" s="10" t="s">
        <v>27</v>
      </c>
      <c r="B15" s="16" t="s">
        <v>28</v>
      </c>
      <c r="C15" s="10" t="s">
        <v>14</v>
      </c>
      <c r="D15" s="22">
        <v>0</v>
      </c>
      <c r="E15" s="22">
        <v>0</v>
      </c>
      <c r="F15" s="22">
        <v>0</v>
      </c>
      <c r="G15" s="22">
        <v>0</v>
      </c>
      <c r="H15" s="19"/>
      <c r="I15" s="22">
        <v>0</v>
      </c>
      <c r="J15" s="20" t="s">
        <v>239</v>
      </c>
      <c r="K15" s="21" t="str">
        <f t="shared" si="0"/>
        <v>-</v>
      </c>
    </row>
    <row r="16" spans="1:11">
      <c r="A16" s="10" t="s">
        <v>29</v>
      </c>
      <c r="B16" s="16" t="s">
        <v>30</v>
      </c>
      <c r="C16" s="10" t="s">
        <v>14</v>
      </c>
      <c r="D16" s="22">
        <v>0</v>
      </c>
      <c r="E16" s="22">
        <v>0</v>
      </c>
      <c r="F16" s="22">
        <v>0</v>
      </c>
      <c r="G16" s="22">
        <v>0</v>
      </c>
      <c r="H16" s="19"/>
      <c r="I16" s="22">
        <v>0</v>
      </c>
      <c r="J16" s="20" t="s">
        <v>42</v>
      </c>
      <c r="K16" s="21" t="str">
        <f t="shared" si="0"/>
        <v>-</v>
      </c>
    </row>
    <row r="17" spans="1:11">
      <c r="A17" s="10" t="s">
        <v>31</v>
      </c>
      <c r="B17" s="24" t="s">
        <v>32</v>
      </c>
      <c r="C17" s="10" t="s">
        <v>14</v>
      </c>
      <c r="D17" s="22">
        <v>0</v>
      </c>
      <c r="E17" s="22">
        <v>0</v>
      </c>
      <c r="F17" s="22">
        <v>0</v>
      </c>
      <c r="G17" s="22">
        <v>0</v>
      </c>
      <c r="H17" s="19"/>
      <c r="I17" s="22">
        <v>0</v>
      </c>
      <c r="J17" s="80" t="s">
        <v>239</v>
      </c>
      <c r="K17" s="21" t="str">
        <f t="shared" si="0"/>
        <v>-</v>
      </c>
    </row>
    <row r="18" spans="1:11">
      <c r="A18" s="10" t="s">
        <v>33</v>
      </c>
      <c r="B18" s="24" t="s">
        <v>34</v>
      </c>
      <c r="C18" s="10" t="s">
        <v>14</v>
      </c>
      <c r="D18" s="22">
        <v>0</v>
      </c>
      <c r="E18" s="22">
        <v>0</v>
      </c>
      <c r="F18" s="22">
        <v>0</v>
      </c>
      <c r="G18" s="22">
        <v>0</v>
      </c>
      <c r="H18" s="19"/>
      <c r="I18" s="22">
        <v>0</v>
      </c>
      <c r="J18" s="82"/>
      <c r="K18" s="21" t="str">
        <f t="shared" si="0"/>
        <v>-</v>
      </c>
    </row>
    <row r="19" spans="1:11" ht="27.6">
      <c r="A19" s="10" t="s">
        <v>35</v>
      </c>
      <c r="B19" s="16" t="s">
        <v>36</v>
      </c>
      <c r="C19" s="10" t="s">
        <v>14</v>
      </c>
      <c r="D19" s="22">
        <f>ROUND(D8,1)-ROUND(D15,1)-ROUND(D17,1)</f>
        <v>16653.5</v>
      </c>
      <c r="E19" s="22">
        <f>ROUND(E8,1)-ROUND(E15,1)-ROUND(E17,1)</f>
        <v>16653.5</v>
      </c>
      <c r="F19" s="22">
        <f>ROUND(F8,1)-ROUND(F15,1)-ROUND(F17,1)</f>
        <v>16653.5</v>
      </c>
      <c r="G19" s="22">
        <f>G8-G15-G17</f>
        <v>0</v>
      </c>
      <c r="H19" s="19"/>
      <c r="I19" s="22">
        <f>ROUND(I8,1)-ROUND(I15,1)-ROUND(I17,1)</f>
        <v>16653.5</v>
      </c>
      <c r="J19" s="20" t="s">
        <v>239</v>
      </c>
      <c r="K19" s="21">
        <f t="shared" si="0"/>
        <v>1</v>
      </c>
    </row>
    <row r="20" spans="1:11">
      <c r="A20" s="25"/>
      <c r="B20" s="11" t="s">
        <v>37</v>
      </c>
      <c r="C20" s="12"/>
      <c r="D20" s="12"/>
      <c r="E20" s="12"/>
      <c r="F20" s="12"/>
      <c r="G20" s="12"/>
      <c r="H20" s="12"/>
      <c r="I20" s="13"/>
      <c r="J20" s="1"/>
      <c r="K20" s="21" t="str">
        <f t="shared" si="0"/>
        <v>-</v>
      </c>
    </row>
    <row r="21" spans="1:11">
      <c r="A21" s="25"/>
      <c r="B21" s="16" t="s">
        <v>38</v>
      </c>
      <c r="C21" s="26" t="s">
        <v>39</v>
      </c>
      <c r="D21" s="10"/>
      <c r="E21" s="10"/>
      <c r="F21" s="10"/>
      <c r="G21" s="10"/>
      <c r="H21" s="27"/>
      <c r="I21" s="10"/>
      <c r="J21" s="28"/>
      <c r="K21" s="21" t="str">
        <f t="shared" si="0"/>
        <v>-</v>
      </c>
    </row>
    <row r="22" spans="1:11" ht="15" customHeight="1">
      <c r="A22" s="10" t="s">
        <v>12</v>
      </c>
      <c r="B22" s="29" t="s">
        <v>40</v>
      </c>
      <c r="C22" s="17" t="s">
        <v>41</v>
      </c>
      <c r="D22" s="18">
        <f>ROUND(D23,1)+ROUND(D79,1)+ROUND(D95,1)</f>
        <v>279</v>
      </c>
      <c r="E22" s="18">
        <f>ROUND(E23,1)+ROUND(E79,1)+ROUND(E95,1)</f>
        <v>279</v>
      </c>
      <c r="F22" s="18">
        <f>ROUND(F23,1)+ROUND(F79,1)+ROUND(F95,1)</f>
        <v>284.5</v>
      </c>
      <c r="G22" s="18">
        <f>ROUND(G23,1)+ROUND(G79,1)+ROUND(G95,1)</f>
        <v>0</v>
      </c>
      <c r="H22" s="19"/>
      <c r="I22" s="18">
        <f>ROUND(I23,1)+ROUND(I79,1)+ROUND(I95,1)</f>
        <v>291.8</v>
      </c>
      <c r="J22" s="20" t="s">
        <v>42</v>
      </c>
      <c r="K22" s="21">
        <f t="shared" si="0"/>
        <v>1.0256590509666081</v>
      </c>
    </row>
    <row r="23" spans="1:11" ht="58.2" customHeight="1">
      <c r="A23" s="30" t="s">
        <v>15</v>
      </c>
      <c r="B23" s="29" t="s">
        <v>43</v>
      </c>
      <c r="C23" s="17" t="s">
        <v>41</v>
      </c>
      <c r="D23" s="31">
        <f>ROUND(D30,1)+ROUND(D52,1)+ROUND(D59,1)</f>
        <v>279</v>
      </c>
      <c r="E23" s="31">
        <f>ROUND(E30,1)+ROUND(E52,1)+ROUND(E59,1)</f>
        <v>279</v>
      </c>
      <c r="F23" s="32">
        <f>ROUND(F30,1)+ROUND(F52,1)+ROUND(F59,1)</f>
        <v>284.5</v>
      </c>
      <c r="G23" s="31">
        <f>ROUND(G30,1)+ROUND(G52,1)+ROUND(G59,1)</f>
        <v>0</v>
      </c>
      <c r="H23" s="33"/>
      <c r="I23" s="34">
        <f>F23*($I$26*(1-$I$25)*(1+$I$29))</f>
        <v>291.79458000000005</v>
      </c>
      <c r="J23" s="35" t="s">
        <v>44</v>
      </c>
      <c r="K23" s="36">
        <f t="shared" si="0"/>
        <v>1.0256400000000001</v>
      </c>
    </row>
    <row r="24" spans="1:11" ht="15" customHeight="1">
      <c r="A24" s="10"/>
      <c r="B24" s="37" t="s">
        <v>45</v>
      </c>
      <c r="C24" s="38"/>
      <c r="D24" s="39"/>
      <c r="E24" s="40"/>
      <c r="F24" s="40"/>
      <c r="G24" s="40"/>
      <c r="H24" s="41"/>
      <c r="I24" s="40"/>
      <c r="J24" s="41"/>
      <c r="K24" s="42" t="str">
        <f t="shared" si="0"/>
        <v>-</v>
      </c>
    </row>
    <row r="25" spans="1:11" ht="31.5" customHeight="1">
      <c r="A25" s="10"/>
      <c r="B25" s="43" t="s">
        <v>46</v>
      </c>
      <c r="C25" s="44" t="s">
        <v>47</v>
      </c>
      <c r="D25" s="45">
        <v>0.01</v>
      </c>
      <c r="E25" s="45" t="s">
        <v>48</v>
      </c>
      <c r="F25" s="46">
        <v>0.01</v>
      </c>
      <c r="G25" s="45"/>
      <c r="H25" s="47"/>
      <c r="I25" s="46">
        <v>0.01</v>
      </c>
      <c r="J25" s="48" t="s">
        <v>49</v>
      </c>
      <c r="K25" s="49">
        <f t="shared" si="0"/>
        <v>1</v>
      </c>
    </row>
    <row r="26" spans="1:11" ht="38.25" customHeight="1">
      <c r="A26" s="10"/>
      <c r="B26" s="43" t="s">
        <v>50</v>
      </c>
      <c r="C26" s="44" t="s">
        <v>47</v>
      </c>
      <c r="D26" s="50">
        <v>1.046</v>
      </c>
      <c r="E26" s="50">
        <v>1.0449999999999999</v>
      </c>
      <c r="F26" s="51">
        <v>1.03</v>
      </c>
      <c r="G26" s="50"/>
      <c r="H26" s="19"/>
      <c r="I26" s="51">
        <v>1.036</v>
      </c>
      <c r="J26" s="74" t="s">
        <v>51</v>
      </c>
      <c r="K26" s="21">
        <f t="shared" si="0"/>
        <v>1.0058252427184466</v>
      </c>
    </row>
    <row r="27" spans="1:11" ht="42" customHeight="1">
      <c r="A27" s="10"/>
      <c r="B27" s="52" t="s">
        <v>52</v>
      </c>
      <c r="C27" s="44" t="s">
        <v>47</v>
      </c>
      <c r="D27" s="50">
        <v>1.0589999999999999</v>
      </c>
      <c r="E27" s="50">
        <v>1.0409999999999999</v>
      </c>
      <c r="F27" s="51">
        <v>1.048</v>
      </c>
      <c r="G27" s="50"/>
      <c r="H27" s="19"/>
      <c r="I27" s="51">
        <v>1.04</v>
      </c>
      <c r="J27" s="75"/>
      <c r="K27" s="21">
        <f t="shared" si="0"/>
        <v>0.99236641221374045</v>
      </c>
    </row>
    <row r="28" spans="1:11" ht="27.6">
      <c r="A28" s="10"/>
      <c r="B28" s="53" t="s">
        <v>53</v>
      </c>
      <c r="C28" s="54" t="s">
        <v>47</v>
      </c>
      <c r="D28" s="55">
        <v>0.30199999999999999</v>
      </c>
      <c r="E28" s="55">
        <v>0.30199999999999999</v>
      </c>
      <c r="F28" s="55">
        <v>0.30199999999999999</v>
      </c>
      <c r="G28" s="55">
        <v>0</v>
      </c>
      <c r="H28" s="19"/>
      <c r="I28" s="51">
        <f>F28</f>
        <v>0.30199999999999999</v>
      </c>
      <c r="J28" s="70" t="s">
        <v>241</v>
      </c>
      <c r="K28" s="21">
        <f t="shared" si="0"/>
        <v>1</v>
      </c>
    </row>
    <row r="29" spans="1:11" ht="15" customHeight="1">
      <c r="A29" s="10"/>
      <c r="B29" s="43" t="s">
        <v>54</v>
      </c>
      <c r="C29" s="44" t="s">
        <v>47</v>
      </c>
      <c r="D29" s="50">
        <v>0</v>
      </c>
      <c r="E29" s="50">
        <v>0</v>
      </c>
      <c r="F29" s="51">
        <f>D29</f>
        <v>0</v>
      </c>
      <c r="G29" s="50"/>
      <c r="H29" s="19"/>
      <c r="I29" s="50">
        <v>0</v>
      </c>
      <c r="J29" s="20" t="s">
        <v>239</v>
      </c>
      <c r="K29" s="21" t="str">
        <f t="shared" si="0"/>
        <v>-</v>
      </c>
    </row>
    <row r="30" spans="1:11" ht="15" customHeight="1">
      <c r="A30" s="10" t="s">
        <v>55</v>
      </c>
      <c r="B30" s="16" t="s">
        <v>56</v>
      </c>
      <c r="C30" s="17" t="s">
        <v>41</v>
      </c>
      <c r="D30" s="18">
        <f>ROUND(D31,1)+ROUND(D32,1)+ROUND(D33,1)+ROUND(D42,1)+ROUND(D43,1)+ROUND(D44,1)</f>
        <v>279</v>
      </c>
      <c r="E30" s="18">
        <f>ROUND(E31,1)+ROUND(E32,1)+ROUND(E33,1)+ROUND(E42,1)+ROUND(E43,1)+ROUND(E44,1)</f>
        <v>279</v>
      </c>
      <c r="F30" s="56">
        <f>ROUND(F31,1)+ROUND(F32,1)+ROUND(F33,1)+ROUND(F42,1)+ROUND(F43,1)+ROUND(F44,1)</f>
        <v>284.5</v>
      </c>
      <c r="G30" s="18">
        <f>ROUND(G31,1)+ROUND(G32,1)+ROUND(G33,1)+ROUND(G42,1)+ROUND(G43,1)+ROUND(G44,1)</f>
        <v>0</v>
      </c>
      <c r="H30" s="19"/>
      <c r="I30" s="57">
        <f>F30*($I$26*(1-$I$25)*(1+$I$29))</f>
        <v>291.79458000000005</v>
      </c>
      <c r="J30" s="20" t="s">
        <v>42</v>
      </c>
      <c r="K30" s="21">
        <f t="shared" si="0"/>
        <v>1.0256400000000001</v>
      </c>
    </row>
    <row r="31" spans="1:11" ht="27.6">
      <c r="A31" s="10" t="s">
        <v>57</v>
      </c>
      <c r="B31" s="24" t="s">
        <v>58</v>
      </c>
      <c r="C31" s="10" t="s">
        <v>41</v>
      </c>
      <c r="D31" s="18">
        <v>0</v>
      </c>
      <c r="E31" s="18">
        <v>0</v>
      </c>
      <c r="F31" s="56">
        <v>0</v>
      </c>
      <c r="G31" s="18"/>
      <c r="H31" s="19"/>
      <c r="I31" s="57">
        <f>F31*($I$26*(1-$I$25)*(1+$I$29))</f>
        <v>0</v>
      </c>
      <c r="J31" s="58" t="s">
        <v>48</v>
      </c>
      <c r="K31" s="21" t="str">
        <f t="shared" si="0"/>
        <v>-</v>
      </c>
    </row>
    <row r="32" spans="1:11" ht="41.4">
      <c r="A32" s="10" t="s">
        <v>59</v>
      </c>
      <c r="B32" s="24" t="s">
        <v>60</v>
      </c>
      <c r="C32" s="10" t="s">
        <v>41</v>
      </c>
      <c r="D32" s="18">
        <v>0</v>
      </c>
      <c r="E32" s="18">
        <v>0</v>
      </c>
      <c r="F32" s="56">
        <v>0</v>
      </c>
      <c r="G32" s="22">
        <v>0</v>
      </c>
      <c r="H32" s="19"/>
      <c r="I32" s="57">
        <f t="shared" ref="I32:I78" si="1">F32*($I$26*(1-$I$25)*(1+$I$29))</f>
        <v>0</v>
      </c>
      <c r="J32" s="58" t="s">
        <v>48</v>
      </c>
      <c r="K32" s="21" t="str">
        <f t="shared" si="0"/>
        <v>-</v>
      </c>
    </row>
    <row r="33" spans="1:11" ht="41.4">
      <c r="A33" s="10" t="s">
        <v>61</v>
      </c>
      <c r="B33" s="24" t="s">
        <v>62</v>
      </c>
      <c r="C33" s="17" t="s">
        <v>41</v>
      </c>
      <c r="D33" s="18">
        <f>ROUND(D34,1)+ROUND(D37,1)+ROUND(D38,1)+ROUND(D41,1)</f>
        <v>279</v>
      </c>
      <c r="E33" s="18">
        <f>ROUND(E34,1)+ROUND(E37,1)+ROUND(E38,1)+ROUND(E41,1)</f>
        <v>279</v>
      </c>
      <c r="F33" s="56">
        <f>ROUND(F34,1)+ROUND(F37,1)+ROUND(F38,1)+ROUND(F41,1)</f>
        <v>284.5</v>
      </c>
      <c r="G33" s="18">
        <f>ROUND(G34,1)+ROUND(G37,1)+ROUND(G38,1)+ROUND(G41,1)</f>
        <v>0</v>
      </c>
      <c r="H33" s="19"/>
      <c r="I33" s="57">
        <f t="shared" si="1"/>
        <v>291.79458000000005</v>
      </c>
      <c r="J33" s="58" t="s">
        <v>48</v>
      </c>
      <c r="K33" s="21">
        <f t="shared" si="0"/>
        <v>1.0256400000000001</v>
      </c>
    </row>
    <row r="34" spans="1:11" ht="27.6">
      <c r="A34" s="10" t="s">
        <v>63</v>
      </c>
      <c r="B34" s="52" t="s">
        <v>64</v>
      </c>
      <c r="C34" s="10" t="s">
        <v>41</v>
      </c>
      <c r="D34" s="18">
        <v>214.3</v>
      </c>
      <c r="E34" s="18">
        <v>214.3</v>
      </c>
      <c r="F34" s="56">
        <v>218.5</v>
      </c>
      <c r="G34" s="22">
        <v>0</v>
      </c>
      <c r="H34" s="19"/>
      <c r="I34" s="57">
        <f t="shared" si="1"/>
        <v>224.10234000000003</v>
      </c>
      <c r="J34" s="58" t="s">
        <v>48</v>
      </c>
      <c r="K34" s="21">
        <f t="shared" si="0"/>
        <v>1.0256400000000001</v>
      </c>
    </row>
    <row r="35" spans="1:11" ht="27.6">
      <c r="A35" s="10"/>
      <c r="B35" s="59" t="s">
        <v>65</v>
      </c>
      <c r="C35" s="10" t="s">
        <v>66</v>
      </c>
      <c r="D35" s="18">
        <v>17.899999999999999</v>
      </c>
      <c r="E35" s="18">
        <v>17.899999999999999</v>
      </c>
      <c r="F35" s="56">
        <v>18.2</v>
      </c>
      <c r="G35" s="22">
        <v>0</v>
      </c>
      <c r="H35" s="19"/>
      <c r="I35" s="57">
        <f t="shared" si="1"/>
        <v>18.666648000000002</v>
      </c>
      <c r="J35" s="58" t="s">
        <v>48</v>
      </c>
      <c r="K35" s="21">
        <f t="shared" si="0"/>
        <v>1.0256400000000001</v>
      </c>
    </row>
    <row r="36" spans="1:11" ht="44.25" customHeight="1">
      <c r="A36" s="10"/>
      <c r="B36" s="59" t="s">
        <v>67</v>
      </c>
      <c r="C36" s="10" t="s">
        <v>68</v>
      </c>
      <c r="D36" s="18">
        <v>1</v>
      </c>
      <c r="E36" s="18">
        <v>1</v>
      </c>
      <c r="F36" s="56">
        <v>1</v>
      </c>
      <c r="G36" s="22">
        <v>0</v>
      </c>
      <c r="H36" s="19"/>
      <c r="I36" s="57">
        <f t="shared" si="1"/>
        <v>1.0256400000000001</v>
      </c>
      <c r="J36" s="58" t="s">
        <v>48</v>
      </c>
      <c r="K36" s="21">
        <f t="shared" si="0"/>
        <v>1.0256400000000001</v>
      </c>
    </row>
    <row r="37" spans="1:11" ht="27.6">
      <c r="A37" s="10" t="s">
        <v>69</v>
      </c>
      <c r="B37" s="52" t="s">
        <v>70</v>
      </c>
      <c r="C37" s="10" t="s">
        <v>41</v>
      </c>
      <c r="D37" s="60">
        <f>D34*D28</f>
        <v>64.718599999999995</v>
      </c>
      <c r="E37" s="60">
        <f>E34*E28</f>
        <v>64.718599999999995</v>
      </c>
      <c r="F37" s="57">
        <f>F34*F28</f>
        <v>65.986999999999995</v>
      </c>
      <c r="G37" s="60">
        <f>G34*G28</f>
        <v>0</v>
      </c>
      <c r="H37" s="19"/>
      <c r="I37" s="57">
        <f t="shared" si="1"/>
        <v>67.678906679999997</v>
      </c>
      <c r="J37" s="58" t="s">
        <v>48</v>
      </c>
      <c r="K37" s="21">
        <f t="shared" si="0"/>
        <v>1.0256400000000001</v>
      </c>
    </row>
    <row r="38" spans="1:11">
      <c r="A38" s="10" t="s">
        <v>71</v>
      </c>
      <c r="B38" s="52" t="s">
        <v>72</v>
      </c>
      <c r="C38" s="10" t="s">
        <v>41</v>
      </c>
      <c r="D38" s="18">
        <v>0</v>
      </c>
      <c r="E38" s="18">
        <v>0</v>
      </c>
      <c r="F38" s="56">
        <v>0</v>
      </c>
      <c r="G38" s="22">
        <v>0</v>
      </c>
      <c r="H38" s="19"/>
      <c r="I38" s="57">
        <f t="shared" si="1"/>
        <v>0</v>
      </c>
      <c r="J38" s="58" t="s">
        <v>48</v>
      </c>
      <c r="K38" s="21" t="str">
        <f t="shared" si="0"/>
        <v>-</v>
      </c>
    </row>
    <row r="39" spans="1:11">
      <c r="A39" s="10"/>
      <c r="B39" s="59" t="s">
        <v>73</v>
      </c>
      <c r="C39" s="10" t="s">
        <v>66</v>
      </c>
      <c r="D39" s="18">
        <v>0</v>
      </c>
      <c r="E39" s="18">
        <v>0</v>
      </c>
      <c r="F39" s="56">
        <v>0</v>
      </c>
      <c r="G39" s="22">
        <v>0</v>
      </c>
      <c r="H39" s="19"/>
      <c r="I39" s="57">
        <f t="shared" si="1"/>
        <v>0</v>
      </c>
      <c r="J39" s="58" t="s">
        <v>48</v>
      </c>
      <c r="K39" s="21" t="str">
        <f t="shared" si="0"/>
        <v>-</v>
      </c>
    </row>
    <row r="40" spans="1:11" ht="27.6">
      <c r="A40" s="10"/>
      <c r="B40" s="59" t="s">
        <v>74</v>
      </c>
      <c r="C40" s="10" t="s">
        <v>68</v>
      </c>
      <c r="D40" s="18">
        <v>0</v>
      </c>
      <c r="E40" s="18">
        <v>0</v>
      </c>
      <c r="F40" s="56">
        <v>0</v>
      </c>
      <c r="G40" s="22">
        <v>0</v>
      </c>
      <c r="H40" s="19"/>
      <c r="I40" s="57">
        <f t="shared" si="1"/>
        <v>0</v>
      </c>
      <c r="J40" s="58" t="s">
        <v>48</v>
      </c>
      <c r="K40" s="21" t="str">
        <f t="shared" si="0"/>
        <v>-</v>
      </c>
    </row>
    <row r="41" spans="1:11" ht="27.6">
      <c r="A41" s="10" t="s">
        <v>75</v>
      </c>
      <c r="B41" s="52" t="s">
        <v>76</v>
      </c>
      <c r="C41" s="10" t="s">
        <v>41</v>
      </c>
      <c r="D41" s="60">
        <f>D38*D28</f>
        <v>0</v>
      </c>
      <c r="E41" s="60">
        <f>E38*E28</f>
        <v>0</v>
      </c>
      <c r="F41" s="57">
        <f>F38*F28</f>
        <v>0</v>
      </c>
      <c r="G41" s="60">
        <f>G38*G28</f>
        <v>0</v>
      </c>
      <c r="H41" s="19"/>
      <c r="I41" s="57">
        <f t="shared" si="1"/>
        <v>0</v>
      </c>
      <c r="J41" s="58" t="s">
        <v>48</v>
      </c>
      <c r="K41" s="21" t="str">
        <f t="shared" si="0"/>
        <v>-</v>
      </c>
    </row>
    <row r="42" spans="1:11" ht="45" customHeight="1">
      <c r="A42" s="10" t="s">
        <v>77</v>
      </c>
      <c r="B42" s="24" t="s">
        <v>78</v>
      </c>
      <c r="C42" s="10" t="s">
        <v>41</v>
      </c>
      <c r="D42" s="18">
        <v>0</v>
      </c>
      <c r="E42" s="18">
        <v>0</v>
      </c>
      <c r="F42" s="56">
        <v>0</v>
      </c>
      <c r="G42" s="22">
        <v>0</v>
      </c>
      <c r="H42" s="19"/>
      <c r="I42" s="57">
        <f t="shared" si="1"/>
        <v>0</v>
      </c>
      <c r="J42" s="58" t="s">
        <v>48</v>
      </c>
      <c r="K42" s="21" t="str">
        <f t="shared" si="0"/>
        <v>-</v>
      </c>
    </row>
    <row r="43" spans="1:11" ht="15" customHeight="1">
      <c r="A43" s="10" t="s">
        <v>79</v>
      </c>
      <c r="B43" s="24" t="s">
        <v>80</v>
      </c>
      <c r="C43" s="10" t="s">
        <v>41</v>
      </c>
      <c r="D43" s="18">
        <v>0</v>
      </c>
      <c r="E43" s="18">
        <v>0</v>
      </c>
      <c r="F43" s="56">
        <v>0</v>
      </c>
      <c r="G43" s="22">
        <v>0</v>
      </c>
      <c r="H43" s="19"/>
      <c r="I43" s="57">
        <f t="shared" si="1"/>
        <v>0</v>
      </c>
      <c r="J43" s="58" t="s">
        <v>48</v>
      </c>
      <c r="K43" s="21" t="str">
        <f t="shared" si="0"/>
        <v>-</v>
      </c>
    </row>
    <row r="44" spans="1:11">
      <c r="A44" s="10" t="s">
        <v>81</v>
      </c>
      <c r="B44" s="24" t="s">
        <v>82</v>
      </c>
      <c r="C44" s="17" t="s">
        <v>41</v>
      </c>
      <c r="D44" s="18">
        <f>ROUND(D45,1)+ROUND(D46,1)+ROUND(D47,1)+ROUND(D48,1)+ROUND(D49,1)+ROUND(D50,1)+ROUND(D51,1)</f>
        <v>0</v>
      </c>
      <c r="E44" s="18">
        <f>ROUND(E45,1)+ROUND(E46,1)+ROUND(E47,1)+ROUND(E48,1)+ROUND(E49,1)+ROUND(E50,1)+ROUND(E51,1)</f>
        <v>0</v>
      </c>
      <c r="F44" s="56">
        <f>ROUND(F45,1)+ROUND(F46,1)+ROUND(F47,1)+ROUND(F48,1)+ROUND(F49,1)+ROUND(F50,1)+ROUND(F51,1)</f>
        <v>0</v>
      </c>
      <c r="G44" s="18">
        <f>ROUND(G45,1)+ROUND(G46,1)+ROUND(G47,1)+ROUND(G48,1)+ROUND(G49,1)+ROUND(G50,1)+ROUND(G51,1)</f>
        <v>0</v>
      </c>
      <c r="H44" s="19"/>
      <c r="I44" s="57">
        <f t="shared" si="1"/>
        <v>0</v>
      </c>
      <c r="J44" s="58" t="s">
        <v>48</v>
      </c>
      <c r="K44" s="21" t="str">
        <f t="shared" si="0"/>
        <v>-</v>
      </c>
    </row>
    <row r="45" spans="1:11" ht="27.6">
      <c r="A45" s="10" t="s">
        <v>83</v>
      </c>
      <c r="B45" s="24" t="s">
        <v>84</v>
      </c>
      <c r="C45" s="10" t="s">
        <v>41</v>
      </c>
      <c r="D45" s="18">
        <v>0</v>
      </c>
      <c r="E45" s="18">
        <v>0</v>
      </c>
      <c r="F45" s="56">
        <v>0</v>
      </c>
      <c r="G45" s="22">
        <v>0</v>
      </c>
      <c r="H45" s="19"/>
      <c r="I45" s="57">
        <f t="shared" si="1"/>
        <v>0</v>
      </c>
      <c r="J45" s="58" t="s">
        <v>48</v>
      </c>
      <c r="K45" s="21" t="str">
        <f t="shared" si="0"/>
        <v>-</v>
      </c>
    </row>
    <row r="46" spans="1:11" ht="55.2">
      <c r="A46" s="10" t="s">
        <v>85</v>
      </c>
      <c r="B46" s="24" t="s">
        <v>86</v>
      </c>
      <c r="C46" s="10" t="s">
        <v>41</v>
      </c>
      <c r="D46" s="18">
        <v>0</v>
      </c>
      <c r="E46" s="18">
        <v>0</v>
      </c>
      <c r="F46" s="56">
        <v>0</v>
      </c>
      <c r="G46" s="22">
        <v>0</v>
      </c>
      <c r="H46" s="19"/>
      <c r="I46" s="57">
        <f t="shared" si="1"/>
        <v>0</v>
      </c>
      <c r="J46" s="58" t="s">
        <v>48</v>
      </c>
      <c r="K46" s="21" t="str">
        <f t="shared" si="0"/>
        <v>-</v>
      </c>
    </row>
    <row r="47" spans="1:11">
      <c r="A47" s="10" t="s">
        <v>87</v>
      </c>
      <c r="B47" s="52" t="s">
        <v>88</v>
      </c>
      <c r="C47" s="10" t="s">
        <v>41</v>
      </c>
      <c r="D47" s="18">
        <v>0</v>
      </c>
      <c r="E47" s="18">
        <v>0</v>
      </c>
      <c r="F47" s="56">
        <v>0</v>
      </c>
      <c r="G47" s="22">
        <v>0</v>
      </c>
      <c r="H47" s="19"/>
      <c r="I47" s="57">
        <f t="shared" si="1"/>
        <v>0</v>
      </c>
      <c r="J47" s="58" t="s">
        <v>48</v>
      </c>
      <c r="K47" s="21" t="str">
        <f t="shared" si="0"/>
        <v>-</v>
      </c>
    </row>
    <row r="48" spans="1:11" ht="33" customHeight="1">
      <c r="A48" s="10" t="s">
        <v>89</v>
      </c>
      <c r="B48" s="52" t="s">
        <v>90</v>
      </c>
      <c r="C48" s="10" t="s">
        <v>41</v>
      </c>
      <c r="D48" s="18">
        <v>0</v>
      </c>
      <c r="E48" s="18">
        <v>0</v>
      </c>
      <c r="F48" s="56">
        <v>0</v>
      </c>
      <c r="G48" s="22">
        <v>0</v>
      </c>
      <c r="H48" s="19"/>
      <c r="I48" s="57">
        <f t="shared" si="1"/>
        <v>0</v>
      </c>
      <c r="J48" s="58" t="s">
        <v>48</v>
      </c>
      <c r="K48" s="21" t="str">
        <f t="shared" si="0"/>
        <v>-</v>
      </c>
    </row>
    <row r="49" spans="1:11" ht="27.6">
      <c r="A49" s="10" t="s">
        <v>91</v>
      </c>
      <c r="B49" s="52" t="s">
        <v>92</v>
      </c>
      <c r="C49" s="10" t="s">
        <v>41</v>
      </c>
      <c r="D49" s="18">
        <v>0</v>
      </c>
      <c r="E49" s="18">
        <v>0</v>
      </c>
      <c r="F49" s="56">
        <v>0</v>
      </c>
      <c r="G49" s="22">
        <v>0</v>
      </c>
      <c r="H49" s="19"/>
      <c r="I49" s="57">
        <f t="shared" si="1"/>
        <v>0</v>
      </c>
      <c r="J49" s="58" t="s">
        <v>48</v>
      </c>
      <c r="K49" s="21" t="str">
        <f t="shared" si="0"/>
        <v>-</v>
      </c>
    </row>
    <row r="50" spans="1:11" ht="15" customHeight="1">
      <c r="A50" s="10" t="s">
        <v>93</v>
      </c>
      <c r="B50" s="52" t="s">
        <v>94</v>
      </c>
      <c r="C50" s="10" t="s">
        <v>41</v>
      </c>
      <c r="D50" s="18">
        <v>0</v>
      </c>
      <c r="E50" s="18">
        <v>0</v>
      </c>
      <c r="F50" s="56">
        <v>0</v>
      </c>
      <c r="G50" s="22">
        <v>0</v>
      </c>
      <c r="H50" s="19"/>
      <c r="I50" s="57">
        <f t="shared" si="1"/>
        <v>0</v>
      </c>
      <c r="J50" s="58" t="s">
        <v>48</v>
      </c>
      <c r="K50" s="21" t="str">
        <f t="shared" si="0"/>
        <v>-</v>
      </c>
    </row>
    <row r="51" spans="1:11" ht="15" customHeight="1">
      <c r="A51" s="10" t="s">
        <v>95</v>
      </c>
      <c r="B51" s="52" t="s">
        <v>96</v>
      </c>
      <c r="C51" s="10" t="s">
        <v>41</v>
      </c>
      <c r="D51" s="18">
        <v>0</v>
      </c>
      <c r="E51" s="18">
        <v>0</v>
      </c>
      <c r="F51" s="56">
        <v>0</v>
      </c>
      <c r="G51" s="22">
        <v>0</v>
      </c>
      <c r="H51" s="19"/>
      <c r="I51" s="57">
        <f t="shared" si="1"/>
        <v>0</v>
      </c>
      <c r="J51" s="58" t="s">
        <v>48</v>
      </c>
      <c r="K51" s="21" t="str">
        <f t="shared" si="0"/>
        <v>-</v>
      </c>
    </row>
    <row r="52" spans="1:11" ht="15" customHeight="1">
      <c r="A52" s="61" t="s">
        <v>97</v>
      </c>
      <c r="B52" s="16" t="s">
        <v>98</v>
      </c>
      <c r="C52" s="17" t="s">
        <v>41</v>
      </c>
      <c r="D52" s="18">
        <f>ROUND(D53,1)+ROUND(D54,1)+ROUND(D55,1)+ROUND(D58,1)</f>
        <v>0</v>
      </c>
      <c r="E52" s="18">
        <f>ROUND(E53,1)+ROUND(E54,1)+ROUND(E55,1)+ROUND(E58,1)</f>
        <v>0</v>
      </c>
      <c r="F52" s="56">
        <f>ROUND(F53,1)+ROUND(F54,1)+ROUND(F55,1)+ROUND(F58,1)</f>
        <v>0</v>
      </c>
      <c r="G52" s="18">
        <f>ROUND(G53,1)+ROUND(G54,1)+ROUND(G55,1)+ROUND(G58,1)</f>
        <v>0</v>
      </c>
      <c r="H52" s="19"/>
      <c r="I52" s="57">
        <f t="shared" si="1"/>
        <v>0</v>
      </c>
      <c r="J52" s="58" t="s">
        <v>48</v>
      </c>
      <c r="K52" s="21" t="str">
        <f t="shared" si="0"/>
        <v>-</v>
      </c>
    </row>
    <row r="53" spans="1:11" ht="45.75" customHeight="1">
      <c r="A53" s="10" t="s">
        <v>99</v>
      </c>
      <c r="B53" s="24" t="s">
        <v>100</v>
      </c>
      <c r="C53" s="10" t="s">
        <v>41</v>
      </c>
      <c r="D53" s="18">
        <v>0</v>
      </c>
      <c r="E53" s="18">
        <v>0</v>
      </c>
      <c r="F53" s="56">
        <v>0</v>
      </c>
      <c r="G53" s="22">
        <v>0</v>
      </c>
      <c r="H53" s="19"/>
      <c r="I53" s="57">
        <f t="shared" si="1"/>
        <v>0</v>
      </c>
      <c r="J53" s="58" t="s">
        <v>48</v>
      </c>
      <c r="K53" s="21" t="str">
        <f t="shared" si="0"/>
        <v>-</v>
      </c>
    </row>
    <row r="54" spans="1:11" ht="41.4">
      <c r="A54" s="10" t="s">
        <v>101</v>
      </c>
      <c r="B54" s="24" t="s">
        <v>102</v>
      </c>
      <c r="C54" s="10" t="s">
        <v>41</v>
      </c>
      <c r="D54" s="18">
        <v>0</v>
      </c>
      <c r="E54" s="18">
        <v>0</v>
      </c>
      <c r="F54" s="56">
        <v>0</v>
      </c>
      <c r="G54" s="22">
        <v>0</v>
      </c>
      <c r="H54" s="19"/>
      <c r="I54" s="57">
        <f t="shared" si="1"/>
        <v>0</v>
      </c>
      <c r="J54" s="58" t="s">
        <v>48</v>
      </c>
      <c r="K54" s="21" t="str">
        <f t="shared" si="0"/>
        <v>-</v>
      </c>
    </row>
    <row r="55" spans="1:11" ht="28.5" customHeight="1">
      <c r="A55" s="10" t="s">
        <v>103</v>
      </c>
      <c r="B55" s="24" t="s">
        <v>104</v>
      </c>
      <c r="C55" s="10" t="s">
        <v>41</v>
      </c>
      <c r="D55" s="18">
        <v>0</v>
      </c>
      <c r="E55" s="18">
        <v>0</v>
      </c>
      <c r="F55" s="56">
        <v>0</v>
      </c>
      <c r="G55" s="22">
        <v>0</v>
      </c>
      <c r="H55" s="19"/>
      <c r="I55" s="57">
        <f t="shared" si="1"/>
        <v>0</v>
      </c>
      <c r="J55" s="58" t="s">
        <v>48</v>
      </c>
      <c r="K55" s="21" t="str">
        <f t="shared" si="0"/>
        <v>-</v>
      </c>
    </row>
    <row r="56" spans="1:11" ht="28.5" customHeight="1">
      <c r="A56" s="10"/>
      <c r="B56" s="52" t="s">
        <v>105</v>
      </c>
      <c r="C56" s="10"/>
      <c r="D56" s="18">
        <v>0</v>
      </c>
      <c r="E56" s="18">
        <v>0</v>
      </c>
      <c r="F56" s="56">
        <v>0</v>
      </c>
      <c r="G56" s="22">
        <v>0</v>
      </c>
      <c r="H56" s="19"/>
      <c r="I56" s="57">
        <f t="shared" si="1"/>
        <v>0</v>
      </c>
      <c r="J56" s="58" t="s">
        <v>48</v>
      </c>
      <c r="K56" s="21" t="str">
        <f t="shared" si="0"/>
        <v>-</v>
      </c>
    </row>
    <row r="57" spans="1:11" ht="28.5" customHeight="1">
      <c r="A57" s="10"/>
      <c r="B57" s="52" t="s">
        <v>106</v>
      </c>
      <c r="C57" s="10"/>
      <c r="D57" s="18">
        <v>0</v>
      </c>
      <c r="E57" s="18">
        <v>0</v>
      </c>
      <c r="F57" s="56">
        <v>0</v>
      </c>
      <c r="G57" s="22">
        <v>0</v>
      </c>
      <c r="H57" s="19"/>
      <c r="I57" s="57">
        <f t="shared" si="1"/>
        <v>0</v>
      </c>
      <c r="J57" s="58" t="s">
        <v>48</v>
      </c>
      <c r="K57" s="21" t="str">
        <f t="shared" si="0"/>
        <v>-</v>
      </c>
    </row>
    <row r="58" spans="1:11" ht="27.6">
      <c r="A58" s="10" t="s">
        <v>107</v>
      </c>
      <c r="B58" s="24" t="s">
        <v>108</v>
      </c>
      <c r="C58" s="10" t="s">
        <v>41</v>
      </c>
      <c r="D58" s="60">
        <f>D55*D28</f>
        <v>0</v>
      </c>
      <c r="E58" s="60">
        <f>E55*E28</f>
        <v>0</v>
      </c>
      <c r="F58" s="57">
        <f>F55*F28</f>
        <v>0</v>
      </c>
      <c r="G58" s="60">
        <f>G55*G28</f>
        <v>0</v>
      </c>
      <c r="H58" s="19"/>
      <c r="I58" s="57">
        <f t="shared" si="1"/>
        <v>0</v>
      </c>
      <c r="J58" s="58" t="s">
        <v>48</v>
      </c>
      <c r="K58" s="21" t="str">
        <f t="shared" si="0"/>
        <v>-</v>
      </c>
    </row>
    <row r="59" spans="1:11" ht="15" customHeight="1">
      <c r="A59" s="10" t="s">
        <v>109</v>
      </c>
      <c r="B59" s="16" t="s">
        <v>110</v>
      </c>
      <c r="C59" s="17" t="s">
        <v>41</v>
      </c>
      <c r="D59" s="18">
        <f>ROUND(D60,1)+ROUND(D63,1)+ROUND(D64,1)</f>
        <v>0</v>
      </c>
      <c r="E59" s="18">
        <f>ROUND(E60,1)+ROUND(E63,1)+ROUND(E64,1)</f>
        <v>0</v>
      </c>
      <c r="F59" s="56">
        <f>ROUND(F60,1)+ROUND(F63,1)+ROUND(F64,1)</f>
        <v>0</v>
      </c>
      <c r="G59" s="18">
        <f>ROUND(G60,1)+ROUND(G63,1)+ROUND(G64,1)</f>
        <v>0</v>
      </c>
      <c r="H59" s="19"/>
      <c r="I59" s="57">
        <f t="shared" si="1"/>
        <v>0</v>
      </c>
      <c r="J59" s="58" t="s">
        <v>48</v>
      </c>
      <c r="K59" s="21" t="str">
        <f t="shared" si="0"/>
        <v>-</v>
      </c>
    </row>
    <row r="60" spans="1:11">
      <c r="A60" s="10" t="s">
        <v>111</v>
      </c>
      <c r="B60" s="24" t="s">
        <v>112</v>
      </c>
      <c r="C60" s="10" t="s">
        <v>41</v>
      </c>
      <c r="D60" s="18">
        <v>0</v>
      </c>
      <c r="E60" s="18">
        <v>0</v>
      </c>
      <c r="F60" s="56">
        <v>0</v>
      </c>
      <c r="G60" s="22">
        <v>0</v>
      </c>
      <c r="H60" s="19"/>
      <c r="I60" s="57">
        <f t="shared" si="1"/>
        <v>0</v>
      </c>
      <c r="J60" s="58" t="s">
        <v>48</v>
      </c>
      <c r="K60" s="21" t="str">
        <f t="shared" si="0"/>
        <v>-</v>
      </c>
    </row>
    <row r="61" spans="1:11" ht="27.6">
      <c r="A61" s="10"/>
      <c r="B61" s="52" t="s">
        <v>113</v>
      </c>
      <c r="C61" s="10" t="s">
        <v>66</v>
      </c>
      <c r="D61" s="18">
        <v>0</v>
      </c>
      <c r="E61" s="18">
        <v>0</v>
      </c>
      <c r="F61" s="56">
        <v>0</v>
      </c>
      <c r="G61" s="22">
        <v>0</v>
      </c>
      <c r="H61" s="19"/>
      <c r="I61" s="57">
        <f t="shared" si="1"/>
        <v>0</v>
      </c>
      <c r="J61" s="58" t="s">
        <v>48</v>
      </c>
      <c r="K61" s="21" t="str">
        <f t="shared" si="0"/>
        <v>-</v>
      </c>
    </row>
    <row r="62" spans="1:11" ht="45.75" customHeight="1">
      <c r="A62" s="10"/>
      <c r="B62" s="52" t="s">
        <v>114</v>
      </c>
      <c r="C62" s="10" t="s">
        <v>68</v>
      </c>
      <c r="D62" s="18">
        <v>0</v>
      </c>
      <c r="E62" s="18">
        <v>0</v>
      </c>
      <c r="F62" s="56">
        <v>0</v>
      </c>
      <c r="G62" s="22">
        <v>0</v>
      </c>
      <c r="H62" s="19"/>
      <c r="I62" s="57">
        <f t="shared" si="1"/>
        <v>0</v>
      </c>
      <c r="J62" s="58" t="s">
        <v>48</v>
      </c>
      <c r="K62" s="21" t="str">
        <f t="shared" si="0"/>
        <v>-</v>
      </c>
    </row>
    <row r="63" spans="1:11" ht="27.6">
      <c r="A63" s="10" t="s">
        <v>115</v>
      </c>
      <c r="B63" s="24" t="s">
        <v>116</v>
      </c>
      <c r="C63" s="10" t="s">
        <v>41</v>
      </c>
      <c r="D63" s="60">
        <f>D60*D28</f>
        <v>0</v>
      </c>
      <c r="E63" s="60">
        <f>E60*E28</f>
        <v>0</v>
      </c>
      <c r="F63" s="57">
        <f>F60*F28</f>
        <v>0</v>
      </c>
      <c r="G63" s="60">
        <f>G60*G28</f>
        <v>0</v>
      </c>
      <c r="H63" s="19"/>
      <c r="I63" s="57">
        <f t="shared" si="1"/>
        <v>0</v>
      </c>
      <c r="J63" s="58" t="s">
        <v>48</v>
      </c>
      <c r="K63" s="21" t="str">
        <f t="shared" si="0"/>
        <v>-</v>
      </c>
    </row>
    <row r="64" spans="1:11" ht="41.4">
      <c r="A64" s="10" t="s">
        <v>117</v>
      </c>
      <c r="B64" s="24" t="s">
        <v>118</v>
      </c>
      <c r="C64" s="10" t="s">
        <v>41</v>
      </c>
      <c r="D64" s="18">
        <v>0</v>
      </c>
      <c r="E64" s="18">
        <v>0</v>
      </c>
      <c r="F64" s="56">
        <v>0</v>
      </c>
      <c r="G64" s="22">
        <v>0</v>
      </c>
      <c r="H64" s="19"/>
      <c r="I64" s="57">
        <f t="shared" si="1"/>
        <v>0</v>
      </c>
      <c r="J64" s="58" t="s">
        <v>48</v>
      </c>
      <c r="K64" s="21" t="str">
        <f t="shared" si="0"/>
        <v>-</v>
      </c>
    </row>
    <row r="65" spans="1:11" ht="27.6">
      <c r="A65" s="62" t="s">
        <v>12</v>
      </c>
      <c r="B65" s="52" t="s">
        <v>119</v>
      </c>
      <c r="C65" s="10" t="s">
        <v>41</v>
      </c>
      <c r="D65" s="18">
        <v>0</v>
      </c>
      <c r="E65" s="18">
        <v>0</v>
      </c>
      <c r="F65" s="56">
        <v>0</v>
      </c>
      <c r="G65" s="22">
        <v>0</v>
      </c>
      <c r="H65" s="19"/>
      <c r="I65" s="57">
        <f t="shared" si="1"/>
        <v>0</v>
      </c>
      <c r="J65" s="58" t="s">
        <v>48</v>
      </c>
      <c r="K65" s="21" t="str">
        <f t="shared" si="0"/>
        <v>-</v>
      </c>
    </row>
    <row r="66" spans="1:11">
      <c r="A66" s="10"/>
      <c r="B66" s="59" t="s">
        <v>120</v>
      </c>
      <c r="C66" s="10" t="s">
        <v>41</v>
      </c>
      <c r="D66" s="18">
        <v>0</v>
      </c>
      <c r="E66" s="18">
        <v>0</v>
      </c>
      <c r="F66" s="18">
        <v>0</v>
      </c>
      <c r="G66" s="18">
        <v>0</v>
      </c>
      <c r="H66" s="19"/>
      <c r="I66" s="57">
        <f t="shared" si="1"/>
        <v>0</v>
      </c>
      <c r="J66" s="58" t="s">
        <v>48</v>
      </c>
      <c r="K66" s="21" t="str">
        <f t="shared" si="0"/>
        <v>-</v>
      </c>
    </row>
    <row r="67" spans="1:11">
      <c r="A67" s="10"/>
      <c r="B67" s="59" t="s">
        <v>121</v>
      </c>
      <c r="C67" s="10" t="s">
        <v>41</v>
      </c>
      <c r="D67" s="18">
        <v>0</v>
      </c>
      <c r="E67" s="18">
        <v>0</v>
      </c>
      <c r="F67" s="18">
        <v>0</v>
      </c>
      <c r="G67" s="18">
        <v>0</v>
      </c>
      <c r="H67" s="19"/>
      <c r="I67" s="57">
        <f t="shared" si="1"/>
        <v>0</v>
      </c>
      <c r="J67" s="58" t="s">
        <v>48</v>
      </c>
      <c r="K67" s="21" t="str">
        <f t="shared" si="0"/>
        <v>-</v>
      </c>
    </row>
    <row r="68" spans="1:11">
      <c r="A68" s="10"/>
      <c r="B68" s="59" t="s">
        <v>122</v>
      </c>
      <c r="C68" s="10" t="s">
        <v>41</v>
      </c>
      <c r="D68" s="18">
        <v>0</v>
      </c>
      <c r="E68" s="18">
        <v>0</v>
      </c>
      <c r="F68" s="18">
        <v>0</v>
      </c>
      <c r="G68" s="18">
        <v>0</v>
      </c>
      <c r="H68" s="19"/>
      <c r="I68" s="57">
        <f t="shared" si="1"/>
        <v>0</v>
      </c>
      <c r="J68" s="58" t="s">
        <v>48</v>
      </c>
      <c r="K68" s="21" t="str">
        <f t="shared" si="0"/>
        <v>-</v>
      </c>
    </row>
    <row r="69" spans="1:11">
      <c r="A69" s="10"/>
      <c r="B69" s="59" t="s">
        <v>123</v>
      </c>
      <c r="C69" s="10" t="s">
        <v>41</v>
      </c>
      <c r="D69" s="18">
        <v>0</v>
      </c>
      <c r="E69" s="18">
        <v>0</v>
      </c>
      <c r="F69" s="18">
        <v>0</v>
      </c>
      <c r="G69" s="18">
        <v>0</v>
      </c>
      <c r="H69" s="19"/>
      <c r="I69" s="57">
        <f t="shared" si="1"/>
        <v>0</v>
      </c>
      <c r="J69" s="58" t="s">
        <v>48</v>
      </c>
      <c r="K69" s="21" t="str">
        <f t="shared" si="0"/>
        <v>-</v>
      </c>
    </row>
    <row r="70" spans="1:11" ht="27.6">
      <c r="A70" s="10"/>
      <c r="B70" s="59" t="s">
        <v>124</v>
      </c>
      <c r="C70" s="10" t="s">
        <v>41</v>
      </c>
      <c r="D70" s="18">
        <v>0</v>
      </c>
      <c r="E70" s="18">
        <v>0</v>
      </c>
      <c r="F70" s="18">
        <v>0</v>
      </c>
      <c r="G70" s="18">
        <v>0</v>
      </c>
      <c r="H70" s="19"/>
      <c r="I70" s="57">
        <f t="shared" si="1"/>
        <v>0</v>
      </c>
      <c r="J70" s="58" t="s">
        <v>48</v>
      </c>
      <c r="K70" s="21" t="str">
        <f t="shared" si="0"/>
        <v>-</v>
      </c>
    </row>
    <row r="71" spans="1:11">
      <c r="A71" s="10"/>
      <c r="B71" s="59" t="s">
        <v>125</v>
      </c>
      <c r="C71" s="10" t="s">
        <v>41</v>
      </c>
      <c r="D71" s="18">
        <v>0</v>
      </c>
      <c r="E71" s="18">
        <v>0</v>
      </c>
      <c r="F71" s="18">
        <v>0</v>
      </c>
      <c r="G71" s="18">
        <v>0</v>
      </c>
      <c r="H71" s="19"/>
      <c r="I71" s="57">
        <f t="shared" si="1"/>
        <v>0</v>
      </c>
      <c r="J71" s="58" t="s">
        <v>48</v>
      </c>
      <c r="K71" s="21" t="str">
        <f t="shared" si="0"/>
        <v>-</v>
      </c>
    </row>
    <row r="72" spans="1:11" ht="55.2">
      <c r="A72" s="62" t="s">
        <v>27</v>
      </c>
      <c r="B72" s="52" t="s">
        <v>126</v>
      </c>
      <c r="C72" s="10" t="s">
        <v>41</v>
      </c>
      <c r="D72" s="18">
        <v>0</v>
      </c>
      <c r="E72" s="18">
        <v>0</v>
      </c>
      <c r="F72" s="18">
        <v>0</v>
      </c>
      <c r="G72" s="18">
        <v>0</v>
      </c>
      <c r="H72" s="19"/>
      <c r="I72" s="57">
        <f t="shared" si="1"/>
        <v>0</v>
      </c>
      <c r="J72" s="58" t="s">
        <v>48</v>
      </c>
      <c r="K72" s="21" t="str">
        <f t="shared" ref="K72:K135" si="2">IF(AND(F72&gt;0, I72&gt;0),I72/F72,"-")</f>
        <v>-</v>
      </c>
    </row>
    <row r="73" spans="1:11">
      <c r="A73" s="62" t="s">
        <v>29</v>
      </c>
      <c r="B73" s="59" t="s">
        <v>127</v>
      </c>
      <c r="C73" s="10" t="s">
        <v>41</v>
      </c>
      <c r="D73" s="18">
        <v>0</v>
      </c>
      <c r="E73" s="18">
        <v>0</v>
      </c>
      <c r="F73" s="18">
        <v>0</v>
      </c>
      <c r="G73" s="18">
        <v>0</v>
      </c>
      <c r="H73" s="19"/>
      <c r="I73" s="57">
        <f t="shared" si="1"/>
        <v>0</v>
      </c>
      <c r="J73" s="58" t="s">
        <v>48</v>
      </c>
      <c r="K73" s="21" t="str">
        <f t="shared" si="2"/>
        <v>-</v>
      </c>
    </row>
    <row r="74" spans="1:11">
      <c r="A74" s="62" t="s">
        <v>35</v>
      </c>
      <c r="B74" s="59" t="s">
        <v>128</v>
      </c>
      <c r="C74" s="10" t="s">
        <v>41</v>
      </c>
      <c r="D74" s="18">
        <v>0</v>
      </c>
      <c r="E74" s="18">
        <v>0</v>
      </c>
      <c r="F74" s="18">
        <v>0</v>
      </c>
      <c r="G74" s="18">
        <v>0</v>
      </c>
      <c r="H74" s="19"/>
      <c r="I74" s="57">
        <f t="shared" si="1"/>
        <v>0</v>
      </c>
      <c r="J74" s="58" t="s">
        <v>48</v>
      </c>
      <c r="K74" s="21" t="str">
        <f t="shared" si="2"/>
        <v>-</v>
      </c>
    </row>
    <row r="75" spans="1:11" ht="41.4">
      <c r="A75" s="62" t="s">
        <v>129</v>
      </c>
      <c r="B75" s="52" t="s">
        <v>130</v>
      </c>
      <c r="C75" s="10" t="s">
        <v>41</v>
      </c>
      <c r="D75" s="18">
        <v>0</v>
      </c>
      <c r="E75" s="18">
        <v>0</v>
      </c>
      <c r="F75" s="18">
        <v>0</v>
      </c>
      <c r="G75" s="18">
        <v>0</v>
      </c>
      <c r="H75" s="19"/>
      <c r="I75" s="57">
        <f t="shared" si="1"/>
        <v>0</v>
      </c>
      <c r="J75" s="58" t="s">
        <v>48</v>
      </c>
      <c r="K75" s="21" t="str">
        <f t="shared" si="2"/>
        <v>-</v>
      </c>
    </row>
    <row r="76" spans="1:11">
      <c r="A76" s="62" t="s">
        <v>131</v>
      </c>
      <c r="B76" s="52" t="s">
        <v>132</v>
      </c>
      <c r="C76" s="10" t="s">
        <v>41</v>
      </c>
      <c r="D76" s="18">
        <v>0</v>
      </c>
      <c r="E76" s="18">
        <v>0</v>
      </c>
      <c r="F76" s="18">
        <v>0</v>
      </c>
      <c r="G76" s="18">
        <v>0</v>
      </c>
      <c r="H76" s="19"/>
      <c r="I76" s="57">
        <f t="shared" si="1"/>
        <v>0</v>
      </c>
      <c r="J76" s="58" t="s">
        <v>48</v>
      </c>
      <c r="K76" s="21" t="str">
        <f t="shared" si="2"/>
        <v>-</v>
      </c>
    </row>
    <row r="77" spans="1:11" ht="27.6">
      <c r="A77" s="10"/>
      <c r="B77" s="59" t="s">
        <v>133</v>
      </c>
      <c r="C77" s="10" t="s">
        <v>41</v>
      </c>
      <c r="D77" s="18">
        <v>0</v>
      </c>
      <c r="E77" s="18">
        <v>0</v>
      </c>
      <c r="F77" s="18">
        <v>0</v>
      </c>
      <c r="G77" s="18">
        <v>0</v>
      </c>
      <c r="H77" s="19"/>
      <c r="I77" s="57">
        <f t="shared" si="1"/>
        <v>0</v>
      </c>
      <c r="J77" s="58" t="s">
        <v>48</v>
      </c>
      <c r="K77" s="21" t="str">
        <f t="shared" si="2"/>
        <v>-</v>
      </c>
    </row>
    <row r="78" spans="1:11" ht="69">
      <c r="A78" s="10"/>
      <c r="B78" s="59" t="s">
        <v>134</v>
      </c>
      <c r="C78" s="10" t="s">
        <v>41</v>
      </c>
      <c r="D78" s="18">
        <v>0</v>
      </c>
      <c r="E78" s="18">
        <v>0</v>
      </c>
      <c r="F78" s="18">
        <v>0</v>
      </c>
      <c r="G78" s="18">
        <v>0</v>
      </c>
      <c r="H78" s="19"/>
      <c r="I78" s="57">
        <f t="shared" si="1"/>
        <v>0</v>
      </c>
      <c r="J78" s="58" t="s">
        <v>48</v>
      </c>
      <c r="K78" s="21" t="str">
        <f t="shared" si="2"/>
        <v>-</v>
      </c>
    </row>
    <row r="79" spans="1:11" ht="15" customHeight="1">
      <c r="A79" s="30" t="s">
        <v>17</v>
      </c>
      <c r="B79" s="29" t="s">
        <v>135</v>
      </c>
      <c r="C79" s="17" t="s">
        <v>41</v>
      </c>
      <c r="D79" s="18">
        <f>ROUND(D80,1)+ROUND(D91,1)</f>
        <v>0</v>
      </c>
      <c r="E79" s="18">
        <f>ROUND(E80,1)+ROUND(E91,1)</f>
        <v>0</v>
      </c>
      <c r="F79" s="18">
        <f>ROUND(F80,1)+ROUND(F91,1)</f>
        <v>0</v>
      </c>
      <c r="G79" s="18">
        <f>ROUND(G80,1)+ROUND(G91,1)</f>
        <v>0</v>
      </c>
      <c r="H79" s="19"/>
      <c r="I79" s="18">
        <f>ROUND(I80,1)+ROUND(I91,1)</f>
        <v>0</v>
      </c>
      <c r="J79" s="20" t="s">
        <v>239</v>
      </c>
      <c r="K79" s="21" t="str">
        <f t="shared" si="2"/>
        <v>-</v>
      </c>
    </row>
    <row r="80" spans="1:11">
      <c r="A80" s="10" t="s">
        <v>136</v>
      </c>
      <c r="B80" s="29" t="s">
        <v>137</v>
      </c>
      <c r="C80" s="10" t="s">
        <v>41</v>
      </c>
      <c r="D80" s="18">
        <f>(D82*D87+D83*D88+D84*D89+D85*D90)/1000</f>
        <v>0</v>
      </c>
      <c r="E80" s="18">
        <f>(E82*E87+E83*E88+E84*E89+E85*E90)/1000</f>
        <v>0</v>
      </c>
      <c r="F80" s="18">
        <f>(F82*F87+F83*F88+F84*F89+F85*F90)/1000</f>
        <v>0</v>
      </c>
      <c r="G80" s="18">
        <f>(G82*G87+G83*G88+G84*G89+G85*G90)/1000</f>
        <v>0</v>
      </c>
      <c r="H80" s="19"/>
      <c r="I80" s="18">
        <f>(I82*I87+I83*I88+I84*I89+I85*I90)/1000</f>
        <v>0</v>
      </c>
      <c r="J80" s="20"/>
      <c r="K80" s="21" t="str">
        <f t="shared" si="2"/>
        <v>-</v>
      </c>
    </row>
    <row r="81" spans="1:11" ht="15" customHeight="1">
      <c r="A81" s="10"/>
      <c r="B81" s="52" t="s">
        <v>138</v>
      </c>
      <c r="C81" s="10" t="s">
        <v>139</v>
      </c>
      <c r="D81" s="18">
        <f>SUM(D82:D85)</f>
        <v>0</v>
      </c>
      <c r="E81" s="18">
        <f>SUM(E82:E85)</f>
        <v>0</v>
      </c>
      <c r="F81" s="18">
        <f>SUM(F82:F85)</f>
        <v>0</v>
      </c>
      <c r="G81" s="18">
        <f>SUM(G82:G85)</f>
        <v>0</v>
      </c>
      <c r="H81" s="19"/>
      <c r="I81" s="18">
        <f>SUM(I82:I85)</f>
        <v>0</v>
      </c>
      <c r="J81" s="20"/>
      <c r="K81" s="21" t="str">
        <f t="shared" si="2"/>
        <v>-</v>
      </c>
    </row>
    <row r="82" spans="1:11" ht="15" customHeight="1">
      <c r="A82" s="10"/>
      <c r="B82" s="52" t="s">
        <v>140</v>
      </c>
      <c r="C82" s="10" t="s">
        <v>139</v>
      </c>
      <c r="D82" s="22"/>
      <c r="E82" s="22"/>
      <c r="F82" s="22"/>
      <c r="G82" s="22"/>
      <c r="H82" s="19"/>
      <c r="I82" s="22"/>
      <c r="J82" s="20"/>
      <c r="K82" s="21" t="str">
        <f t="shared" si="2"/>
        <v>-</v>
      </c>
    </row>
    <row r="83" spans="1:11" ht="15" customHeight="1">
      <c r="A83" s="10"/>
      <c r="B83" s="52" t="s">
        <v>141</v>
      </c>
      <c r="C83" s="10" t="s">
        <v>139</v>
      </c>
      <c r="D83" s="22"/>
      <c r="E83" s="22"/>
      <c r="F83" s="22"/>
      <c r="G83" s="22"/>
      <c r="H83" s="19"/>
      <c r="I83" s="22"/>
      <c r="J83" s="20"/>
      <c r="K83" s="21" t="str">
        <f t="shared" si="2"/>
        <v>-</v>
      </c>
    </row>
    <row r="84" spans="1:11" ht="15" customHeight="1">
      <c r="A84" s="10"/>
      <c r="B84" s="52" t="s">
        <v>142</v>
      </c>
      <c r="C84" s="10" t="s">
        <v>139</v>
      </c>
      <c r="D84" s="22"/>
      <c r="E84" s="22"/>
      <c r="F84" s="22"/>
      <c r="G84" s="22"/>
      <c r="H84" s="19"/>
      <c r="I84" s="22"/>
      <c r="J84" s="20"/>
      <c r="K84" s="21" t="str">
        <f t="shared" si="2"/>
        <v>-</v>
      </c>
    </row>
    <row r="85" spans="1:11" ht="15" customHeight="1">
      <c r="A85" s="10"/>
      <c r="B85" s="52" t="s">
        <v>143</v>
      </c>
      <c r="C85" s="10" t="s">
        <v>139</v>
      </c>
      <c r="D85" s="22"/>
      <c r="E85" s="22"/>
      <c r="F85" s="22"/>
      <c r="G85" s="22"/>
      <c r="H85" s="19"/>
      <c r="I85" s="22"/>
      <c r="J85" s="20"/>
      <c r="K85" s="21" t="str">
        <f t="shared" si="2"/>
        <v>-</v>
      </c>
    </row>
    <row r="86" spans="1:11" ht="15" customHeight="1">
      <c r="A86" s="10"/>
      <c r="B86" s="52" t="s">
        <v>144</v>
      </c>
      <c r="C86" s="10"/>
      <c r="D86" s="22"/>
      <c r="E86" s="22"/>
      <c r="F86" s="22"/>
      <c r="G86" s="22"/>
      <c r="H86" s="19"/>
      <c r="I86" s="22"/>
      <c r="J86" s="20"/>
      <c r="K86" s="21" t="str">
        <f t="shared" si="2"/>
        <v>-</v>
      </c>
    </row>
    <row r="87" spans="1:11" ht="15" customHeight="1">
      <c r="A87" s="10"/>
      <c r="B87" s="52" t="s">
        <v>140</v>
      </c>
      <c r="C87" s="10" t="s">
        <v>145</v>
      </c>
      <c r="D87" s="63"/>
      <c r="E87" s="63"/>
      <c r="F87" s="63"/>
      <c r="G87" s="63"/>
      <c r="H87" s="19"/>
      <c r="I87" s="63"/>
      <c r="J87" s="20"/>
      <c r="K87" s="21" t="str">
        <f t="shared" si="2"/>
        <v>-</v>
      </c>
    </row>
    <row r="88" spans="1:11" ht="15" customHeight="1">
      <c r="A88" s="10"/>
      <c r="B88" s="52" t="s">
        <v>141</v>
      </c>
      <c r="C88" s="10" t="s">
        <v>145</v>
      </c>
      <c r="D88" s="63"/>
      <c r="E88" s="63"/>
      <c r="F88" s="63"/>
      <c r="G88" s="63"/>
      <c r="H88" s="19"/>
      <c r="I88" s="63"/>
      <c r="J88" s="20"/>
      <c r="K88" s="21" t="str">
        <f t="shared" si="2"/>
        <v>-</v>
      </c>
    </row>
    <row r="89" spans="1:11" ht="15" customHeight="1">
      <c r="A89" s="10"/>
      <c r="B89" s="52" t="s">
        <v>142</v>
      </c>
      <c r="C89" s="10" t="s">
        <v>145</v>
      </c>
      <c r="D89" s="63"/>
      <c r="E89" s="63"/>
      <c r="F89" s="63"/>
      <c r="G89" s="63"/>
      <c r="H89" s="19"/>
      <c r="I89" s="63"/>
      <c r="J89" s="20"/>
      <c r="K89" s="21" t="str">
        <f t="shared" si="2"/>
        <v>-</v>
      </c>
    </row>
    <row r="90" spans="1:11" ht="15" customHeight="1">
      <c r="A90" s="10"/>
      <c r="B90" s="52" t="s">
        <v>143</v>
      </c>
      <c r="C90" s="10" t="s">
        <v>145</v>
      </c>
      <c r="D90" s="63"/>
      <c r="E90" s="63"/>
      <c r="F90" s="63"/>
      <c r="G90" s="63"/>
      <c r="H90" s="19"/>
      <c r="I90" s="63"/>
      <c r="J90" s="20"/>
      <c r="K90" s="21" t="str">
        <f t="shared" si="2"/>
        <v>-</v>
      </c>
    </row>
    <row r="91" spans="1:11" ht="15" customHeight="1">
      <c r="A91" s="10" t="s">
        <v>146</v>
      </c>
      <c r="B91" s="29" t="s">
        <v>147</v>
      </c>
      <c r="C91" s="10" t="s">
        <v>41</v>
      </c>
      <c r="D91" s="18">
        <f>D92*D93/1000</f>
        <v>0</v>
      </c>
      <c r="E91" s="18">
        <f>E92*E93/1000</f>
        <v>0</v>
      </c>
      <c r="F91" s="18">
        <f>F92*F93/1000</f>
        <v>0</v>
      </c>
      <c r="G91" s="18">
        <f>G92*G93/1000</f>
        <v>0</v>
      </c>
      <c r="H91" s="19"/>
      <c r="I91" s="18">
        <f>I92*I93/1000</f>
        <v>0</v>
      </c>
      <c r="J91" s="20"/>
      <c r="K91" s="21" t="str">
        <f t="shared" si="2"/>
        <v>-</v>
      </c>
    </row>
    <row r="92" spans="1:11" ht="15" customHeight="1">
      <c r="A92" s="10"/>
      <c r="B92" s="43" t="s">
        <v>148</v>
      </c>
      <c r="C92" s="10" t="s">
        <v>149</v>
      </c>
      <c r="D92" s="22"/>
      <c r="E92" s="22"/>
      <c r="F92" s="22"/>
      <c r="G92" s="22"/>
      <c r="H92" s="19"/>
      <c r="I92" s="22"/>
      <c r="J92" s="20"/>
      <c r="K92" s="21" t="str">
        <f t="shared" si="2"/>
        <v>-</v>
      </c>
    </row>
    <row r="93" spans="1:11" ht="15" customHeight="1">
      <c r="A93" s="10"/>
      <c r="B93" s="43" t="s">
        <v>150</v>
      </c>
      <c r="C93" s="7" t="s">
        <v>151</v>
      </c>
      <c r="D93" s="22"/>
      <c r="E93" s="22"/>
      <c r="F93" s="22"/>
      <c r="G93" s="22"/>
      <c r="H93" s="19"/>
      <c r="I93" s="22"/>
      <c r="J93" s="20"/>
      <c r="K93" s="21" t="str">
        <f t="shared" si="2"/>
        <v>-</v>
      </c>
    </row>
    <row r="94" spans="1:11" ht="40.5" customHeight="1">
      <c r="A94" s="10" t="s">
        <v>152</v>
      </c>
      <c r="B94" s="52" t="s">
        <v>153</v>
      </c>
      <c r="C94" s="17" t="s">
        <v>154</v>
      </c>
      <c r="D94" s="18">
        <f>D81/D8</f>
        <v>0</v>
      </c>
      <c r="E94" s="18">
        <f>E81/E8</f>
        <v>0</v>
      </c>
      <c r="F94" s="18">
        <f>F81/F8</f>
        <v>0</v>
      </c>
      <c r="G94" s="18" t="e">
        <f>G81/G8</f>
        <v>#DIV/0!</v>
      </c>
      <c r="I94" s="18">
        <f>F94</f>
        <v>0</v>
      </c>
      <c r="J94" s="64" t="str">
        <f>IF(ROUND(I94,1)=ROUND(I81/I8,1),"Долгосрочный параметр регулирования в 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Долгосрочный параметр регулирования в соответствии с п.79 Основ ценообразования.</v>
      </c>
      <c r="K94" s="21" t="str">
        <f>IF(AND(F94&gt;0, I94&gt;0),I94/F94,"-")</f>
        <v>-</v>
      </c>
    </row>
    <row r="95" spans="1:11" ht="27.6">
      <c r="A95" s="10" t="s">
        <v>19</v>
      </c>
      <c r="B95" s="16" t="s">
        <v>155</v>
      </c>
      <c r="C95" s="17" t="s">
        <v>41</v>
      </c>
      <c r="D95" s="18">
        <f>ROUND(D96,1)+ROUND(D115,1)+ROUND(D124,1)+ROUND(D125,1)+ROUND(D126,1)+ROUND(D127,1)+ROUND(D128,1)+ROUND(D129,1)</f>
        <v>0</v>
      </c>
      <c r="E95" s="18">
        <f>ROUND(E96,1)+ROUND(E115,1)+ROUND(E124,1)+ROUND(E125,1)+ROUND(E126,1)+ROUND(E127,1)+ROUND(E128,1)+ROUND(E129,1)</f>
        <v>0</v>
      </c>
      <c r="F95" s="18">
        <f>ROUND(F96,1)+ROUND(F115,1)+ROUND(F124,1)+ROUND(F125,1)+ROUND(F126,1)+ROUND(F127,1)+ROUND(F128,1)+ROUND(F129,1)</f>
        <v>0</v>
      </c>
      <c r="G95" s="18">
        <f>ROUND(G96,1)+ROUND(G115,1)+ROUND(G124,1)+ROUND(G125,1)+ROUND(G126,1)+ROUND(G127,1)+ROUND(G128,1)+ROUND(G129,1)</f>
        <v>0</v>
      </c>
      <c r="H95" s="19"/>
      <c r="I95" s="18">
        <f>ROUND(I96,1)+ROUND(I115,1)+ROUND(I124,1)+ROUND(I125,1)+ROUND(I126,1)+ROUND(I127,1)+ROUND(I128,1)+ROUND(I129,1)</f>
        <v>0</v>
      </c>
      <c r="J95" s="20" t="s">
        <v>239</v>
      </c>
      <c r="K95" s="21" t="str">
        <f t="shared" si="2"/>
        <v>-</v>
      </c>
    </row>
    <row r="96" spans="1:11" ht="49.5" customHeight="1">
      <c r="A96" s="10" t="s">
        <v>21</v>
      </c>
      <c r="B96" s="16" t="s">
        <v>156</v>
      </c>
      <c r="C96" s="10" t="s">
        <v>41</v>
      </c>
      <c r="D96" s="22">
        <f>D97+D100+D103+D106+D109+D112</f>
        <v>0</v>
      </c>
      <c r="E96" s="22">
        <f>E97+E100+E103+E106+E109+E112</f>
        <v>0</v>
      </c>
      <c r="F96" s="22">
        <f>F97+F100+F103+F106+F109+F112</f>
        <v>0</v>
      </c>
      <c r="G96" s="22">
        <f>G97+G100+G103+G106+G109+G112</f>
        <v>0</v>
      </c>
      <c r="H96" s="19"/>
      <c r="I96" s="22">
        <f>I97+I100+I103+I106+I109+I112</f>
        <v>0</v>
      </c>
      <c r="J96" s="20"/>
      <c r="K96" s="21" t="str">
        <f t="shared" si="2"/>
        <v>-</v>
      </c>
    </row>
    <row r="97" spans="1:11" ht="15" customHeight="1">
      <c r="A97" s="10" t="s">
        <v>157</v>
      </c>
      <c r="B97" s="24" t="s">
        <v>158</v>
      </c>
      <c r="C97" s="10" t="s">
        <v>41</v>
      </c>
      <c r="D97" s="22">
        <v>0</v>
      </c>
      <c r="E97" s="22">
        <v>0</v>
      </c>
      <c r="F97" s="22">
        <v>0</v>
      </c>
      <c r="G97" s="22">
        <v>0</v>
      </c>
      <c r="H97" s="19"/>
      <c r="I97" s="22">
        <v>0</v>
      </c>
      <c r="J97" s="20"/>
      <c r="K97" s="21" t="str">
        <f t="shared" si="2"/>
        <v>-</v>
      </c>
    </row>
    <row r="98" spans="1:11" ht="15" customHeight="1">
      <c r="A98" s="10"/>
      <c r="B98" s="52" t="s">
        <v>159</v>
      </c>
      <c r="C98" s="10" t="s">
        <v>160</v>
      </c>
      <c r="D98" s="22">
        <v>0</v>
      </c>
      <c r="E98" s="22">
        <v>0</v>
      </c>
      <c r="F98" s="22">
        <v>0</v>
      </c>
      <c r="G98" s="22">
        <v>0</v>
      </c>
      <c r="H98" s="19"/>
      <c r="I98" s="22">
        <v>0</v>
      </c>
      <c r="J98" s="20"/>
      <c r="K98" s="21" t="str">
        <f t="shared" si="2"/>
        <v>-</v>
      </c>
    </row>
    <row r="99" spans="1:11" ht="15" customHeight="1">
      <c r="A99" s="10"/>
      <c r="B99" s="52" t="s">
        <v>161</v>
      </c>
      <c r="C99" s="10" t="s">
        <v>162</v>
      </c>
      <c r="D99" s="22">
        <v>0</v>
      </c>
      <c r="E99" s="22">
        <v>0</v>
      </c>
      <c r="F99" s="22">
        <v>0</v>
      </c>
      <c r="G99" s="22">
        <v>0</v>
      </c>
      <c r="H99" s="19"/>
      <c r="I99" s="22">
        <v>0</v>
      </c>
      <c r="J99" s="20"/>
      <c r="K99" s="21" t="str">
        <f t="shared" si="2"/>
        <v>-</v>
      </c>
    </row>
    <row r="100" spans="1:11" ht="15" customHeight="1">
      <c r="A100" s="10" t="s">
        <v>163</v>
      </c>
      <c r="B100" s="24" t="s">
        <v>164</v>
      </c>
      <c r="C100" s="10" t="s">
        <v>41</v>
      </c>
      <c r="D100" s="22">
        <v>0</v>
      </c>
      <c r="E100" s="22">
        <v>0</v>
      </c>
      <c r="F100" s="22">
        <v>0</v>
      </c>
      <c r="G100" s="22">
        <v>0</v>
      </c>
      <c r="H100" s="19"/>
      <c r="I100" s="22">
        <v>0</v>
      </c>
      <c r="J100" s="20"/>
      <c r="K100" s="21" t="str">
        <f t="shared" si="2"/>
        <v>-</v>
      </c>
    </row>
    <row r="101" spans="1:11" ht="15" customHeight="1">
      <c r="A101" s="10"/>
      <c r="B101" s="52" t="s">
        <v>165</v>
      </c>
      <c r="C101" s="10" t="s">
        <v>14</v>
      </c>
      <c r="D101" s="22">
        <v>0</v>
      </c>
      <c r="E101" s="22">
        <v>0</v>
      </c>
      <c r="F101" s="22">
        <v>0</v>
      </c>
      <c r="G101" s="22">
        <v>0</v>
      </c>
      <c r="H101" s="19"/>
      <c r="I101" s="22">
        <v>0</v>
      </c>
      <c r="J101" s="20"/>
      <c r="K101" s="21" t="str">
        <f t="shared" si="2"/>
        <v>-</v>
      </c>
    </row>
    <row r="102" spans="1:11" ht="15" customHeight="1">
      <c r="A102" s="10"/>
      <c r="B102" s="52" t="s">
        <v>166</v>
      </c>
      <c r="C102" s="10" t="s">
        <v>167</v>
      </c>
      <c r="D102" s="22">
        <v>0</v>
      </c>
      <c r="E102" s="22">
        <v>0</v>
      </c>
      <c r="F102" s="22">
        <v>0</v>
      </c>
      <c r="G102" s="22">
        <v>0</v>
      </c>
      <c r="H102" s="19"/>
      <c r="I102" s="22">
        <v>0</v>
      </c>
      <c r="J102" s="20"/>
      <c r="K102" s="21" t="str">
        <f t="shared" si="2"/>
        <v>-</v>
      </c>
    </row>
    <row r="103" spans="1:11" ht="15" customHeight="1">
      <c r="A103" s="10" t="s">
        <v>168</v>
      </c>
      <c r="B103" s="24" t="s">
        <v>169</v>
      </c>
      <c r="C103" s="10" t="s">
        <v>41</v>
      </c>
      <c r="D103" s="22">
        <v>0</v>
      </c>
      <c r="E103" s="22">
        <v>0</v>
      </c>
      <c r="F103" s="22">
        <v>0</v>
      </c>
      <c r="G103" s="22">
        <v>0</v>
      </c>
      <c r="H103" s="19"/>
      <c r="I103" s="22">
        <v>0</v>
      </c>
      <c r="J103" s="20"/>
      <c r="K103" s="21" t="str">
        <f t="shared" si="2"/>
        <v>-</v>
      </c>
    </row>
    <row r="104" spans="1:11" ht="15" customHeight="1">
      <c r="A104" s="10"/>
      <c r="B104" s="52" t="s">
        <v>170</v>
      </c>
      <c r="C104" s="10" t="s">
        <v>14</v>
      </c>
      <c r="D104" s="22">
        <v>0</v>
      </c>
      <c r="E104" s="22">
        <v>0</v>
      </c>
      <c r="F104" s="22">
        <v>0</v>
      </c>
      <c r="G104" s="22">
        <v>0</v>
      </c>
      <c r="H104" s="19"/>
      <c r="I104" s="22">
        <v>0</v>
      </c>
      <c r="J104" s="20"/>
      <c r="K104" s="21" t="str">
        <f t="shared" si="2"/>
        <v>-</v>
      </c>
    </row>
    <row r="105" spans="1:11" ht="15" customHeight="1">
      <c r="A105" s="10"/>
      <c r="B105" s="52" t="s">
        <v>171</v>
      </c>
      <c r="C105" s="10" t="s">
        <v>167</v>
      </c>
      <c r="D105" s="22">
        <v>0</v>
      </c>
      <c r="E105" s="22">
        <v>0</v>
      </c>
      <c r="F105" s="22">
        <v>0</v>
      </c>
      <c r="G105" s="22">
        <v>0</v>
      </c>
      <c r="H105" s="19"/>
      <c r="I105" s="22">
        <v>0</v>
      </c>
      <c r="J105" s="20"/>
      <c r="K105" s="21" t="str">
        <f t="shared" si="2"/>
        <v>-</v>
      </c>
    </row>
    <row r="106" spans="1:11" ht="15" customHeight="1">
      <c r="A106" s="10" t="s">
        <v>172</v>
      </c>
      <c r="B106" s="24" t="s">
        <v>173</v>
      </c>
      <c r="C106" s="10" t="s">
        <v>41</v>
      </c>
      <c r="D106" s="22">
        <v>0</v>
      </c>
      <c r="E106" s="22">
        <v>0</v>
      </c>
      <c r="F106" s="22">
        <v>0</v>
      </c>
      <c r="G106" s="22">
        <v>0</v>
      </c>
      <c r="H106" s="19"/>
      <c r="I106" s="22">
        <v>0</v>
      </c>
      <c r="J106" s="20"/>
      <c r="K106" s="21" t="str">
        <f t="shared" si="2"/>
        <v>-</v>
      </c>
    </row>
    <row r="107" spans="1:11" ht="15" customHeight="1">
      <c r="A107" s="10"/>
      <c r="B107" s="52" t="s">
        <v>174</v>
      </c>
      <c r="C107" s="10" t="s">
        <v>14</v>
      </c>
      <c r="D107" s="22">
        <v>0</v>
      </c>
      <c r="E107" s="22">
        <v>0</v>
      </c>
      <c r="F107" s="22">
        <v>0</v>
      </c>
      <c r="G107" s="22">
        <v>0</v>
      </c>
      <c r="H107" s="19"/>
      <c r="I107" s="22">
        <v>0</v>
      </c>
      <c r="J107" s="20"/>
      <c r="K107" s="21" t="str">
        <f t="shared" si="2"/>
        <v>-</v>
      </c>
    </row>
    <row r="108" spans="1:11" ht="15" customHeight="1">
      <c r="A108" s="10"/>
      <c r="B108" s="52" t="s">
        <v>175</v>
      </c>
      <c r="C108" s="10" t="s">
        <v>167</v>
      </c>
      <c r="D108" s="22">
        <v>0</v>
      </c>
      <c r="E108" s="22">
        <v>0</v>
      </c>
      <c r="F108" s="22">
        <v>0</v>
      </c>
      <c r="G108" s="22">
        <v>0</v>
      </c>
      <c r="H108" s="19"/>
      <c r="I108" s="22">
        <v>0</v>
      </c>
      <c r="J108" s="20"/>
      <c r="K108" s="21" t="str">
        <f t="shared" si="2"/>
        <v>-</v>
      </c>
    </row>
    <row r="109" spans="1:11" ht="15" customHeight="1">
      <c r="A109" s="10" t="s">
        <v>176</v>
      </c>
      <c r="B109" s="24" t="s">
        <v>177</v>
      </c>
      <c r="C109" s="10" t="s">
        <v>41</v>
      </c>
      <c r="D109" s="22">
        <v>0</v>
      </c>
      <c r="E109" s="22">
        <v>0</v>
      </c>
      <c r="F109" s="22">
        <v>0</v>
      </c>
      <c r="G109" s="22">
        <v>0</v>
      </c>
      <c r="H109" s="19"/>
      <c r="I109" s="22">
        <v>0</v>
      </c>
      <c r="J109" s="20"/>
      <c r="K109" s="21" t="str">
        <f t="shared" si="2"/>
        <v>-</v>
      </c>
    </row>
    <row r="110" spans="1:11" ht="15" customHeight="1">
      <c r="A110" s="10"/>
      <c r="B110" s="52" t="s">
        <v>178</v>
      </c>
      <c r="C110" s="10" t="s">
        <v>14</v>
      </c>
      <c r="D110" s="22">
        <v>0</v>
      </c>
      <c r="E110" s="22">
        <v>0</v>
      </c>
      <c r="F110" s="22">
        <v>0</v>
      </c>
      <c r="G110" s="22">
        <v>0</v>
      </c>
      <c r="H110" s="19"/>
      <c r="I110" s="22">
        <v>0</v>
      </c>
      <c r="J110" s="20"/>
      <c r="K110" s="21" t="str">
        <f t="shared" si="2"/>
        <v>-</v>
      </c>
    </row>
    <row r="111" spans="1:11" ht="15" customHeight="1">
      <c r="A111" s="10"/>
      <c r="B111" s="52" t="s">
        <v>179</v>
      </c>
      <c r="C111" s="10" t="s">
        <v>167</v>
      </c>
      <c r="D111" s="22">
        <v>0</v>
      </c>
      <c r="E111" s="22">
        <v>0</v>
      </c>
      <c r="F111" s="22">
        <v>0</v>
      </c>
      <c r="G111" s="22">
        <v>0</v>
      </c>
      <c r="H111" s="19"/>
      <c r="I111" s="22">
        <v>0</v>
      </c>
      <c r="J111" s="20"/>
      <c r="K111" s="21" t="str">
        <f t="shared" si="2"/>
        <v>-</v>
      </c>
    </row>
    <row r="112" spans="1:11" ht="15" customHeight="1">
      <c r="A112" s="10" t="s">
        <v>180</v>
      </c>
      <c r="B112" s="24" t="s">
        <v>181</v>
      </c>
      <c r="C112" s="10" t="s">
        <v>41</v>
      </c>
      <c r="D112" s="22">
        <v>0</v>
      </c>
      <c r="E112" s="22">
        <v>0</v>
      </c>
      <c r="F112" s="22">
        <v>0</v>
      </c>
      <c r="G112" s="22">
        <v>0</v>
      </c>
      <c r="H112" s="19"/>
      <c r="I112" s="22">
        <v>0</v>
      </c>
      <c r="J112" s="20"/>
      <c r="K112" s="21" t="str">
        <f t="shared" si="2"/>
        <v>-</v>
      </c>
    </row>
    <row r="113" spans="1:11" ht="15" customHeight="1">
      <c r="A113" s="10"/>
      <c r="B113" s="52" t="s">
        <v>182</v>
      </c>
      <c r="C113" s="10" t="s">
        <v>14</v>
      </c>
      <c r="D113" s="22">
        <v>0</v>
      </c>
      <c r="E113" s="22">
        <v>0</v>
      </c>
      <c r="F113" s="22">
        <v>0</v>
      </c>
      <c r="G113" s="22">
        <v>0</v>
      </c>
      <c r="H113" s="19"/>
      <c r="I113" s="22">
        <v>0</v>
      </c>
      <c r="J113" s="20"/>
      <c r="K113" s="21" t="str">
        <f t="shared" si="2"/>
        <v>-</v>
      </c>
    </row>
    <row r="114" spans="1:11" ht="15" customHeight="1">
      <c r="A114" s="10"/>
      <c r="B114" s="52" t="s">
        <v>183</v>
      </c>
      <c r="C114" s="10" t="s">
        <v>167</v>
      </c>
      <c r="D114" s="22">
        <v>0</v>
      </c>
      <c r="E114" s="22">
        <v>0</v>
      </c>
      <c r="F114" s="22">
        <v>0</v>
      </c>
      <c r="G114" s="22">
        <v>0</v>
      </c>
      <c r="H114" s="19"/>
      <c r="I114" s="22">
        <v>0</v>
      </c>
      <c r="J114" s="20"/>
      <c r="K114" s="21" t="str">
        <f t="shared" si="2"/>
        <v>-</v>
      </c>
    </row>
    <row r="115" spans="1:11" ht="28.5" customHeight="1">
      <c r="A115" s="10" t="s">
        <v>23</v>
      </c>
      <c r="B115" s="16" t="s">
        <v>184</v>
      </c>
      <c r="C115" s="17" t="s">
        <v>41</v>
      </c>
      <c r="D115" s="18">
        <f t="shared" ref="D115:I115" si="3">ROUND(D116,1)+ROUND(D117,1)+ROUND(D118,1)+ROUND(D119,1)+ROUND(D120,1)+ROUND(D121,1)+ROUND(D122,1)</f>
        <v>0</v>
      </c>
      <c r="E115" s="18">
        <f t="shared" si="3"/>
        <v>0</v>
      </c>
      <c r="F115" s="18">
        <f>ROUND(F116,1)+ROUND(F117,1)+ROUND(F118,1)+ROUND(F119,1)+ROUND(F120,1)+ROUND(F121,1)+ROUND(F122,1)</f>
        <v>0</v>
      </c>
      <c r="G115" s="18">
        <f>ROUND(G116,1)+ROUND(G117,1)+ROUND(G118,1)+ROUND(G119,1)+ROUND(G120,1)+ROUND(G121,1)+ROUND(G122,1)</f>
        <v>0</v>
      </c>
      <c r="H115" s="19"/>
      <c r="I115" s="18">
        <f t="shared" si="3"/>
        <v>0</v>
      </c>
      <c r="J115" s="20"/>
      <c r="K115" s="21" t="str">
        <f t="shared" si="2"/>
        <v>-</v>
      </c>
    </row>
    <row r="116" spans="1:11" ht="15" customHeight="1">
      <c r="A116" s="10" t="s">
        <v>185</v>
      </c>
      <c r="B116" s="24" t="s">
        <v>186</v>
      </c>
      <c r="C116" s="10" t="s">
        <v>41</v>
      </c>
      <c r="D116" s="22">
        <v>0</v>
      </c>
      <c r="E116" s="22">
        <v>0</v>
      </c>
      <c r="F116" s="22">
        <v>0</v>
      </c>
      <c r="G116" s="22">
        <v>0</v>
      </c>
      <c r="H116" s="19"/>
      <c r="I116" s="22">
        <v>0</v>
      </c>
      <c r="J116" s="20"/>
      <c r="K116" s="21" t="str">
        <f t="shared" si="2"/>
        <v>-</v>
      </c>
    </row>
    <row r="117" spans="1:11" ht="15" customHeight="1">
      <c r="A117" s="10" t="s">
        <v>187</v>
      </c>
      <c r="B117" s="24" t="s">
        <v>188</v>
      </c>
      <c r="C117" s="10" t="s">
        <v>41</v>
      </c>
      <c r="D117" s="22">
        <v>0</v>
      </c>
      <c r="E117" s="22">
        <v>0</v>
      </c>
      <c r="F117" s="22">
        <v>0</v>
      </c>
      <c r="G117" s="22">
        <v>0</v>
      </c>
      <c r="H117" s="19"/>
      <c r="I117" s="22">
        <v>0</v>
      </c>
      <c r="J117" s="20"/>
      <c r="K117" s="21" t="str">
        <f t="shared" si="2"/>
        <v>-</v>
      </c>
    </row>
    <row r="118" spans="1:11" ht="15" customHeight="1">
      <c r="A118" s="10" t="s">
        <v>189</v>
      </c>
      <c r="B118" s="24" t="s">
        <v>190</v>
      </c>
      <c r="C118" s="10" t="s">
        <v>41</v>
      </c>
      <c r="D118" s="22">
        <v>0</v>
      </c>
      <c r="E118" s="22">
        <v>0</v>
      </c>
      <c r="F118" s="22">
        <v>0</v>
      </c>
      <c r="G118" s="22">
        <v>0</v>
      </c>
      <c r="H118" s="19"/>
      <c r="I118" s="22">
        <v>0</v>
      </c>
      <c r="J118" s="20"/>
      <c r="K118" s="21" t="str">
        <f t="shared" si="2"/>
        <v>-</v>
      </c>
    </row>
    <row r="119" spans="1:11" ht="15" customHeight="1">
      <c r="A119" s="10" t="s">
        <v>191</v>
      </c>
      <c r="B119" s="24" t="s">
        <v>192</v>
      </c>
      <c r="C119" s="10" t="s">
        <v>41</v>
      </c>
      <c r="D119" s="22">
        <v>0</v>
      </c>
      <c r="E119" s="22">
        <v>0</v>
      </c>
      <c r="F119" s="22">
        <v>0</v>
      </c>
      <c r="G119" s="22">
        <v>0</v>
      </c>
      <c r="H119" s="19"/>
      <c r="I119" s="22">
        <v>0</v>
      </c>
      <c r="J119" s="20"/>
      <c r="K119" s="21" t="str">
        <f t="shared" si="2"/>
        <v>-</v>
      </c>
    </row>
    <row r="120" spans="1:11" ht="15" customHeight="1">
      <c r="A120" s="10" t="s">
        <v>193</v>
      </c>
      <c r="B120" s="24" t="s">
        <v>194</v>
      </c>
      <c r="C120" s="10" t="s">
        <v>41</v>
      </c>
      <c r="D120" s="22">
        <v>0</v>
      </c>
      <c r="E120" s="22">
        <v>0</v>
      </c>
      <c r="F120" s="22">
        <v>0</v>
      </c>
      <c r="G120" s="22">
        <v>0</v>
      </c>
      <c r="H120" s="19"/>
      <c r="I120" s="22">
        <v>0</v>
      </c>
      <c r="J120" s="20"/>
      <c r="K120" s="21" t="str">
        <f t="shared" si="2"/>
        <v>-</v>
      </c>
    </row>
    <row r="121" spans="1:11" ht="30.75" customHeight="1">
      <c r="A121" s="10" t="s">
        <v>195</v>
      </c>
      <c r="B121" s="24" t="s">
        <v>196</v>
      </c>
      <c r="C121" s="10" t="s">
        <v>41</v>
      </c>
      <c r="D121" s="22">
        <v>0</v>
      </c>
      <c r="E121" s="22">
        <v>0</v>
      </c>
      <c r="F121" s="22">
        <v>0</v>
      </c>
      <c r="G121" s="22">
        <v>0</v>
      </c>
      <c r="H121" s="19"/>
      <c r="I121" s="22">
        <v>0</v>
      </c>
      <c r="J121" s="20"/>
      <c r="K121" s="21" t="str">
        <f t="shared" si="2"/>
        <v>-</v>
      </c>
    </row>
    <row r="122" spans="1:11" ht="15" customHeight="1">
      <c r="A122" s="10" t="s">
        <v>197</v>
      </c>
      <c r="B122" s="24" t="s">
        <v>198</v>
      </c>
      <c r="C122" s="10" t="s">
        <v>41</v>
      </c>
      <c r="D122" s="22">
        <f>D123</f>
        <v>0</v>
      </c>
      <c r="E122" s="22">
        <f>E123</f>
        <v>0</v>
      </c>
      <c r="F122" s="22">
        <f>F123</f>
        <v>0</v>
      </c>
      <c r="G122" s="22">
        <f>G123</f>
        <v>0</v>
      </c>
      <c r="H122" s="19"/>
      <c r="I122" s="22">
        <f>I123</f>
        <v>0</v>
      </c>
      <c r="J122" s="20"/>
      <c r="K122" s="21" t="str">
        <f t="shared" si="2"/>
        <v>-</v>
      </c>
    </row>
    <row r="123" spans="1:11" ht="42" customHeight="1">
      <c r="A123" s="10"/>
      <c r="B123" s="52" t="s">
        <v>199</v>
      </c>
      <c r="C123" s="10" t="s">
        <v>41</v>
      </c>
      <c r="D123" s="22">
        <v>0</v>
      </c>
      <c r="E123" s="22">
        <v>0</v>
      </c>
      <c r="F123" s="22">
        <v>0</v>
      </c>
      <c r="G123" s="22">
        <v>0</v>
      </c>
      <c r="H123" s="19"/>
      <c r="I123" s="22">
        <v>0</v>
      </c>
      <c r="J123" s="20"/>
      <c r="K123" s="21" t="str">
        <f t="shared" si="2"/>
        <v>-</v>
      </c>
    </row>
    <row r="124" spans="1:11" ht="58.5" customHeight="1">
      <c r="A124" s="10" t="s">
        <v>25</v>
      </c>
      <c r="B124" s="16" t="s">
        <v>200</v>
      </c>
      <c r="C124" s="10" t="s">
        <v>41</v>
      </c>
      <c r="D124" s="22">
        <v>0</v>
      </c>
      <c r="E124" s="22">
        <v>0</v>
      </c>
      <c r="F124" s="22">
        <v>0</v>
      </c>
      <c r="G124" s="22">
        <v>0</v>
      </c>
      <c r="H124" s="19"/>
      <c r="I124" s="22">
        <v>0</v>
      </c>
      <c r="J124" s="20"/>
      <c r="K124" s="21" t="str">
        <f t="shared" si="2"/>
        <v>-</v>
      </c>
    </row>
    <row r="125" spans="1:11" ht="46.5" customHeight="1">
      <c r="A125" s="61" t="s">
        <v>201</v>
      </c>
      <c r="B125" s="16" t="s">
        <v>202</v>
      </c>
      <c r="C125" s="10" t="s">
        <v>41</v>
      </c>
      <c r="D125" s="22">
        <v>0</v>
      </c>
      <c r="E125" s="22">
        <v>0</v>
      </c>
      <c r="F125" s="22">
        <v>0</v>
      </c>
      <c r="G125" s="22">
        <v>0</v>
      </c>
      <c r="H125" s="19"/>
      <c r="I125" s="22">
        <v>0</v>
      </c>
      <c r="J125" s="20"/>
      <c r="K125" s="21" t="str">
        <f t="shared" si="2"/>
        <v>-</v>
      </c>
    </row>
    <row r="126" spans="1:11" ht="45.75" customHeight="1">
      <c r="A126" s="10" t="s">
        <v>203</v>
      </c>
      <c r="B126" s="16" t="s">
        <v>204</v>
      </c>
      <c r="C126" s="10" t="s">
        <v>41</v>
      </c>
      <c r="D126" s="22">
        <v>0</v>
      </c>
      <c r="E126" s="22">
        <v>0</v>
      </c>
      <c r="F126" s="22">
        <v>0</v>
      </c>
      <c r="G126" s="22">
        <v>0</v>
      </c>
      <c r="H126" s="19"/>
      <c r="I126" s="22">
        <v>0</v>
      </c>
      <c r="J126" s="20"/>
      <c r="K126" s="21" t="str">
        <f t="shared" si="2"/>
        <v>-</v>
      </c>
    </row>
    <row r="127" spans="1:11" ht="18.75" customHeight="1">
      <c r="A127" s="10" t="s">
        <v>205</v>
      </c>
      <c r="B127" s="16" t="s">
        <v>206</v>
      </c>
      <c r="C127" s="10" t="s">
        <v>41</v>
      </c>
      <c r="D127" s="22">
        <v>0</v>
      </c>
      <c r="E127" s="22">
        <v>0</v>
      </c>
      <c r="F127" s="22">
        <v>0</v>
      </c>
      <c r="G127" s="22">
        <v>0</v>
      </c>
      <c r="H127" s="19"/>
      <c r="I127" s="22">
        <v>0</v>
      </c>
      <c r="J127" s="20"/>
      <c r="K127" s="21" t="str">
        <f t="shared" si="2"/>
        <v>-</v>
      </c>
    </row>
    <row r="128" spans="1:11" ht="61.2" customHeight="1">
      <c r="A128" s="10" t="s">
        <v>207</v>
      </c>
      <c r="B128" s="16" t="s">
        <v>208</v>
      </c>
      <c r="C128" s="10" t="s">
        <v>41</v>
      </c>
      <c r="D128" s="22">
        <v>0</v>
      </c>
      <c r="E128" s="22">
        <v>0</v>
      </c>
      <c r="F128" s="22">
        <v>0</v>
      </c>
      <c r="G128" s="22">
        <v>0</v>
      </c>
      <c r="H128" s="19"/>
      <c r="I128" s="22">
        <v>0</v>
      </c>
      <c r="J128" s="20"/>
      <c r="K128" s="21" t="str">
        <f t="shared" si="2"/>
        <v>-</v>
      </c>
    </row>
    <row r="129" spans="1:11" ht="15" customHeight="1">
      <c r="A129" s="10" t="s">
        <v>209</v>
      </c>
      <c r="B129" s="16" t="s">
        <v>210</v>
      </c>
      <c r="C129" s="10" t="s">
        <v>41</v>
      </c>
      <c r="D129" s="22">
        <v>0</v>
      </c>
      <c r="E129" s="22">
        <v>0</v>
      </c>
      <c r="F129" s="22">
        <v>0</v>
      </c>
      <c r="G129" s="22">
        <v>0</v>
      </c>
      <c r="H129" s="19"/>
      <c r="I129" s="22">
        <v>0</v>
      </c>
      <c r="J129" s="20"/>
      <c r="K129" s="21" t="str">
        <f t="shared" si="2"/>
        <v>-</v>
      </c>
    </row>
    <row r="130" spans="1:11" ht="15" customHeight="1">
      <c r="A130" s="10" t="s">
        <v>211</v>
      </c>
      <c r="B130" s="24" t="s">
        <v>212</v>
      </c>
      <c r="C130" s="10" t="s">
        <v>41</v>
      </c>
      <c r="D130" s="22">
        <v>0</v>
      </c>
      <c r="E130" s="22">
        <v>0</v>
      </c>
      <c r="F130" s="22">
        <v>0</v>
      </c>
      <c r="G130" s="22">
        <v>0</v>
      </c>
      <c r="H130" s="19"/>
      <c r="I130" s="22">
        <v>0</v>
      </c>
      <c r="J130" s="20"/>
      <c r="K130" s="21" t="str">
        <f t="shared" si="2"/>
        <v>-</v>
      </c>
    </row>
    <row r="131" spans="1:11" ht="15" customHeight="1">
      <c r="A131" s="10" t="s">
        <v>213</v>
      </c>
      <c r="B131" s="24" t="s">
        <v>214</v>
      </c>
      <c r="C131" s="10" t="s">
        <v>41</v>
      </c>
      <c r="D131" s="22">
        <v>0</v>
      </c>
      <c r="E131" s="22">
        <v>0</v>
      </c>
      <c r="F131" s="22">
        <v>0</v>
      </c>
      <c r="G131" s="22">
        <v>0</v>
      </c>
      <c r="H131" s="19"/>
      <c r="I131" s="22">
        <v>0</v>
      </c>
      <c r="J131" s="20"/>
      <c r="K131" s="21" t="str">
        <f t="shared" si="2"/>
        <v>-</v>
      </c>
    </row>
    <row r="132" spans="1:11" ht="27.6">
      <c r="A132" s="10" t="s">
        <v>27</v>
      </c>
      <c r="B132" s="29" t="s">
        <v>215</v>
      </c>
      <c r="C132" s="10" t="s">
        <v>41</v>
      </c>
      <c r="D132" s="22">
        <v>0</v>
      </c>
      <c r="E132" s="22">
        <v>0</v>
      </c>
      <c r="F132" s="22">
        <v>0</v>
      </c>
      <c r="G132" s="22">
        <v>0</v>
      </c>
      <c r="H132" s="19"/>
      <c r="I132" s="22">
        <v>0</v>
      </c>
      <c r="J132" s="20" t="s">
        <v>239</v>
      </c>
      <c r="K132" s="21" t="str">
        <f t="shared" si="2"/>
        <v>-</v>
      </c>
    </row>
    <row r="133" spans="1:11" ht="27.6">
      <c r="A133" s="10" t="s">
        <v>29</v>
      </c>
      <c r="B133" s="29" t="s">
        <v>216</v>
      </c>
      <c r="C133" s="17" t="s">
        <v>41</v>
      </c>
      <c r="D133" s="18">
        <f>ROUND(D134,1)+ROUND(D135,1)+ROUND(D136,1)</f>
        <v>0</v>
      </c>
      <c r="E133" s="18">
        <f>ROUND(E134,1)+ROUND(E135,1)+ROUND(E136,1)</f>
        <v>0</v>
      </c>
      <c r="F133" s="18">
        <f>ROUND(F134,1)+ROUND(F135,1)+ROUND(F136,1)</f>
        <v>0</v>
      </c>
      <c r="G133" s="18">
        <f>ROUND(G134,1)+ROUND(G135,1)+ROUND(G136,1)</f>
        <v>0</v>
      </c>
      <c r="H133" s="19"/>
      <c r="I133" s="18">
        <f>ROUND(I134,1)+ROUND(I135,1)+ROUND(I136,1)</f>
        <v>0</v>
      </c>
      <c r="J133" s="20" t="s">
        <v>239</v>
      </c>
      <c r="K133" s="21" t="str">
        <f t="shared" si="2"/>
        <v>-</v>
      </c>
    </row>
    <row r="134" spans="1:11" ht="48" customHeight="1">
      <c r="A134" s="10" t="s">
        <v>31</v>
      </c>
      <c r="B134" s="16" t="s">
        <v>217</v>
      </c>
      <c r="C134" s="10" t="s">
        <v>41</v>
      </c>
      <c r="D134" s="22">
        <v>0</v>
      </c>
      <c r="E134" s="22">
        <v>0</v>
      </c>
      <c r="F134" s="22">
        <v>0</v>
      </c>
      <c r="G134" s="22">
        <v>0</v>
      </c>
      <c r="H134" s="19"/>
      <c r="I134" s="22">
        <v>0</v>
      </c>
      <c r="J134" s="20"/>
      <c r="K134" s="21" t="str">
        <f t="shared" si="2"/>
        <v>-</v>
      </c>
    </row>
    <row r="135" spans="1:11" ht="109.5" customHeight="1">
      <c r="A135" s="10" t="s">
        <v>33</v>
      </c>
      <c r="B135" s="16" t="s">
        <v>218</v>
      </c>
      <c r="C135" s="10" t="s">
        <v>41</v>
      </c>
      <c r="D135" s="22">
        <v>0</v>
      </c>
      <c r="E135" s="22">
        <v>0</v>
      </c>
      <c r="F135" s="22">
        <v>0</v>
      </c>
      <c r="G135" s="22">
        <v>0</v>
      </c>
      <c r="H135" s="19"/>
      <c r="I135" s="22">
        <v>0</v>
      </c>
      <c r="J135" s="20"/>
      <c r="K135" s="21" t="str">
        <f t="shared" si="2"/>
        <v>-</v>
      </c>
    </row>
    <row r="136" spans="1:11" ht="80.25" customHeight="1">
      <c r="A136" s="10" t="s">
        <v>219</v>
      </c>
      <c r="B136" s="16" t="s">
        <v>220</v>
      </c>
      <c r="C136" s="10" t="s">
        <v>41</v>
      </c>
      <c r="D136" s="22">
        <v>0</v>
      </c>
      <c r="E136" s="22">
        <v>0</v>
      </c>
      <c r="F136" s="22">
        <v>0</v>
      </c>
      <c r="G136" s="22">
        <v>0</v>
      </c>
      <c r="H136" s="19"/>
      <c r="I136" s="22">
        <v>0</v>
      </c>
      <c r="J136" s="20"/>
      <c r="K136" s="21" t="str">
        <f t="shared" ref="K136:K143" si="4">IF(AND(F136&gt;0, I136&gt;0),I136/F136,"-")</f>
        <v>-</v>
      </c>
    </row>
    <row r="137" spans="1:11" ht="30" customHeight="1">
      <c r="A137" s="10" t="s">
        <v>35</v>
      </c>
      <c r="B137" s="16" t="s">
        <v>221</v>
      </c>
      <c r="C137" s="10" t="s">
        <v>41</v>
      </c>
      <c r="D137" s="22">
        <v>0</v>
      </c>
      <c r="E137" s="22">
        <v>0</v>
      </c>
      <c r="F137" s="22">
        <v>0</v>
      </c>
      <c r="G137" s="22">
        <v>0</v>
      </c>
      <c r="H137" s="19"/>
      <c r="I137" s="22">
        <v>0</v>
      </c>
      <c r="J137" s="20" t="s">
        <v>239</v>
      </c>
      <c r="K137" s="21" t="str">
        <f t="shared" si="4"/>
        <v>-</v>
      </c>
    </row>
    <row r="138" spans="1:11" ht="47.4" customHeight="1">
      <c r="A138" s="17" t="s">
        <v>129</v>
      </c>
      <c r="B138" s="27" t="s">
        <v>222</v>
      </c>
      <c r="C138" s="10" t="s">
        <v>41</v>
      </c>
      <c r="D138" s="22">
        <v>0</v>
      </c>
      <c r="E138" s="22">
        <v>0</v>
      </c>
      <c r="F138" s="22">
        <v>0</v>
      </c>
      <c r="G138" s="22">
        <v>0</v>
      </c>
      <c r="H138" s="20"/>
      <c r="I138" s="22">
        <v>0</v>
      </c>
      <c r="J138" s="20" t="s">
        <v>239</v>
      </c>
      <c r="K138" s="21" t="str">
        <f t="shared" si="4"/>
        <v>-</v>
      </c>
    </row>
    <row r="139" spans="1:11" ht="168.6" customHeight="1">
      <c r="A139" s="17" t="s">
        <v>131</v>
      </c>
      <c r="B139" s="16" t="s">
        <v>223</v>
      </c>
      <c r="C139" s="10" t="s">
        <v>41</v>
      </c>
      <c r="D139" s="22">
        <v>0</v>
      </c>
      <c r="E139" s="22">
        <v>0</v>
      </c>
      <c r="F139" s="22">
        <v>0</v>
      </c>
      <c r="G139" s="22">
        <v>0</v>
      </c>
      <c r="H139" s="20"/>
      <c r="I139" s="22">
        <v>0</v>
      </c>
      <c r="J139" s="20" t="s">
        <v>239</v>
      </c>
      <c r="K139" s="21" t="str">
        <f t="shared" si="4"/>
        <v>-</v>
      </c>
    </row>
    <row r="140" spans="1:11" ht="35.25" customHeight="1">
      <c r="A140" s="17" t="s">
        <v>224</v>
      </c>
      <c r="B140" s="16" t="s">
        <v>225</v>
      </c>
      <c r="C140" s="10" t="s">
        <v>41</v>
      </c>
      <c r="D140" s="22">
        <v>0</v>
      </c>
      <c r="E140" s="22">
        <v>0</v>
      </c>
      <c r="F140" s="22">
        <v>0</v>
      </c>
      <c r="G140" s="22">
        <v>0</v>
      </c>
      <c r="H140" s="20"/>
      <c r="I140" s="22">
        <v>0</v>
      </c>
      <c r="J140" s="20" t="s">
        <v>239</v>
      </c>
      <c r="K140" s="21" t="str">
        <f t="shared" si="4"/>
        <v>-</v>
      </c>
    </row>
    <row r="141" spans="1:11" ht="73.8" customHeight="1">
      <c r="A141" s="10" t="s">
        <v>226</v>
      </c>
      <c r="B141" s="16" t="s">
        <v>227</v>
      </c>
      <c r="C141" s="10" t="s">
        <v>41</v>
      </c>
      <c r="D141" s="22">
        <v>0</v>
      </c>
      <c r="E141" s="22">
        <v>0</v>
      </c>
      <c r="F141" s="22">
        <v>0</v>
      </c>
      <c r="G141" s="22">
        <v>0</v>
      </c>
      <c r="H141" s="20"/>
      <c r="I141" s="22">
        <v>0</v>
      </c>
      <c r="J141" s="20" t="s">
        <v>239</v>
      </c>
      <c r="K141" s="21" t="str">
        <f t="shared" si="4"/>
        <v>-</v>
      </c>
    </row>
    <row r="142" spans="1:11" ht="37.5" customHeight="1">
      <c r="A142" s="17" t="s">
        <v>228</v>
      </c>
      <c r="B142" s="65" t="str">
        <f>IF(C21="да","Необходимая валовая выручка (без учета НДС)","Необходимая валовая выручка (НДС не облагается)")</f>
        <v>Необходимая валовая выручка (НДС не облагается)</v>
      </c>
      <c r="C142" s="17" t="s">
        <v>41</v>
      </c>
      <c r="D142" s="18">
        <f>ROUND(D22,1)+ROUND(D132,1)+ROUND(D133,1)+ROUND(D137,1)+ROUND(D138,1)-ROUND(D139,1)+ROUND(D140,1)+ROUND(D141,1)</f>
        <v>279</v>
      </c>
      <c r="E142" s="18">
        <f>ROUND(E22,1)+ROUND(E132,1)+ROUND(E133,1)+ROUND(E137,1)+ROUND(E138,1)-ROUND(E139,1)+ROUND(E140,1)+ROUND(E141,1)</f>
        <v>279</v>
      </c>
      <c r="F142" s="18">
        <f>ROUND(F22,1)+ROUND(F132,1)+ROUND(F133,1)+ROUND(F137,1)+ROUND(F138,1)-ROUND(F139,1)+ROUND(F140,1)+ROUND(F141,1)</f>
        <v>284.5</v>
      </c>
      <c r="G142" s="18">
        <f>ROUND(G22,1)+ROUND(G132,1)+ROUND(G133,1)+ROUND(G137,1)+ROUND(G138,1)-ROUND(G139,1)+ROUND(G140,1)+ROUND(G141,1)</f>
        <v>0</v>
      </c>
      <c r="H142" s="20" t="s">
        <v>229</v>
      </c>
      <c r="I142" s="18">
        <f>ROUND(I22,1)+ROUND(I132,1)+ROUND(I133,1)+ROUND(I137,1)+ROUND(I138,1)-ROUND(I139,1)+ROUND(I140,1)+ROUND(I141,1)</f>
        <v>291.8</v>
      </c>
      <c r="J142" s="20" t="s">
        <v>229</v>
      </c>
      <c r="K142" s="21">
        <f t="shared" si="4"/>
        <v>1.0256590509666081</v>
      </c>
    </row>
    <row r="143" spans="1:11" ht="87.6" customHeight="1">
      <c r="A143" s="17" t="s">
        <v>230</v>
      </c>
      <c r="B143" s="66" t="str">
        <f>IF(C21="да","Тариф (без учета НДС)","Тариф (НДС не облагается)")</f>
        <v>Тариф (НДС не облагается)</v>
      </c>
      <c r="C143" s="44" t="s">
        <v>167</v>
      </c>
      <c r="D143" s="67">
        <f>ROUND(D142,1)/ROUND(D8,1)*1000</f>
        <v>16.753235055693999</v>
      </c>
      <c r="E143" s="67">
        <f>ROUND(E142,1)/ROUND(E8,1)*1000</f>
        <v>16.753235055693999</v>
      </c>
      <c r="F143" s="67">
        <f>ROUND(F142,1)/ROUND(F8,1)*1000</f>
        <v>17.083495961809831</v>
      </c>
      <c r="G143" s="67" t="e">
        <f>ROUND(G142,1)/ROUND(G8,1)*1000</f>
        <v>#DIV/0!</v>
      </c>
      <c r="H143" s="20" t="s">
        <v>231</v>
      </c>
      <c r="I143" s="67">
        <f>ROUND(I142,1)/ROUND(I8,1)*1000</f>
        <v>17.521842255381753</v>
      </c>
      <c r="J143" s="20" t="s">
        <v>231</v>
      </c>
      <c r="K143" s="21">
        <f t="shared" si="4"/>
        <v>1.0256590509666081</v>
      </c>
    </row>
    <row r="144" spans="1:11" ht="15" customHeight="1">
      <c r="A144" s="17" t="s">
        <v>232</v>
      </c>
      <c r="B144" s="65" t="s">
        <v>233</v>
      </c>
      <c r="C144" s="17" t="s">
        <v>47</v>
      </c>
      <c r="D144" s="50"/>
      <c r="E144" s="50"/>
      <c r="F144" s="50">
        <f>F143/D143</f>
        <v>1.0197132616487457</v>
      </c>
      <c r="G144" s="50" t="e">
        <f>G143/F143</f>
        <v>#DIV/0!</v>
      </c>
      <c r="H144" s="27"/>
      <c r="I144" s="50">
        <f>I143/F143</f>
        <v>1.0256590509666081</v>
      </c>
      <c r="J144" s="28"/>
      <c r="K144" s="68">
        <f>I144/F144</f>
        <v>1.0058308443574118</v>
      </c>
    </row>
    <row r="148" spans="1:10" s="69" customFormat="1" ht="18">
      <c r="A148" s="69" t="s">
        <v>234</v>
      </c>
      <c r="H148" s="71" t="s">
        <v>242</v>
      </c>
      <c r="I148" s="71"/>
      <c r="J148" s="71"/>
    </row>
  </sheetData>
  <sheetProtection formatCells="0" formatColumns="0" formatRows="0" insertColumns="0" insertRows="0" insertHyperlinks="0" deleteColumns="0" deleteRows="0" sort="0" autoFilter="0" pivotTables="0"/>
  <mergeCells count="15">
    <mergeCell ref="H148:J148"/>
    <mergeCell ref="K5:K6"/>
    <mergeCell ref="J26:J27"/>
    <mergeCell ref="A1:K1"/>
    <mergeCell ref="A2:K2"/>
    <mergeCell ref="A3:K3"/>
    <mergeCell ref="A5:A6"/>
    <mergeCell ref="B5:B6"/>
    <mergeCell ref="C5:C6"/>
    <mergeCell ref="D5:E5"/>
    <mergeCell ref="H5:H6"/>
    <mergeCell ref="J5:J6"/>
    <mergeCell ref="J12:J14"/>
    <mergeCell ref="J9:J10"/>
    <mergeCell ref="J17:J18"/>
  </mergeCells>
  <conditionalFormatting sqref="J94">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C21 WVK983061 WLO983061 WBS983061 VRW983061 VIA983061 UYE983061 UOI983061 UEM983061 TUQ983061 TKU983061 TAY983061 SRC983061 SHG983061 RXK983061 RNO983061 RDS983061 QTW983061 QKA983061 QAE983061 PQI983061 PGM983061 OWQ983061 OMU983061 OCY983061 NTC983061 NJG983061 MZK983061 MPO983061 MFS983061 LVW983061 LMA983061 LCE983061 KSI983061 KIM983061 JYQ983061 JOU983061 JEY983061 IVC983061 ILG983061 IBK983061 HRO983061 HHS983061 GXW983061 GOA983061 GEE983061 FUI983061 FKM983061 FAQ983061 EQU983061 EGY983061 DXC983061 DNG983061 DDK983061 CTO983061 CJS983061 BZW983061 BQA983061 BGE983061 AWI983061 AMM983061 ACQ983061 SU983061 IY983061 C983061 WVK917525 WLO917525 WBS917525 VRW917525 VIA917525 UYE917525 UOI917525 UEM917525 TUQ917525 TKU917525 TAY917525 SRC917525 SHG917525 RXK917525 RNO917525 RDS917525 QTW917525 QKA917525 QAE917525 PQI917525 PGM917525 OWQ917525 OMU917525 OCY917525 NTC917525 NJG917525 MZK917525 MPO917525 MFS917525 LVW917525 LMA917525 LCE917525 KSI917525 KIM917525 JYQ917525 JOU917525 JEY917525 IVC917525 ILG917525 IBK917525 HRO917525 HHS917525 GXW917525 GOA917525 GEE917525 FUI917525 FKM917525 FAQ917525 EQU917525 EGY917525 DXC917525 DNG917525 DDK917525 CTO917525 CJS917525 BZW917525 BQA917525 BGE917525 AWI917525 AMM917525 ACQ917525 SU917525 IY917525 C917525 WVK851989 WLO851989 WBS851989 VRW851989 VIA851989 UYE851989 UOI851989 UEM851989 TUQ851989 TKU851989 TAY851989 SRC851989 SHG851989 RXK851989 RNO851989 RDS851989 QTW851989 QKA851989 QAE851989 PQI851989 PGM851989 OWQ851989 OMU851989 OCY851989 NTC851989 NJG851989 MZK851989 MPO851989 MFS851989 LVW851989 LMA851989 LCE851989 KSI851989 KIM851989 JYQ851989 JOU851989 JEY851989 IVC851989 ILG851989 IBK851989 HRO851989 HHS851989 GXW851989 GOA851989 GEE851989 FUI851989 FKM851989 FAQ851989 EQU851989 EGY851989 DXC851989 DNG851989 DDK851989 CTO851989 CJS851989 BZW851989 BQA851989 BGE851989 AWI851989 AMM851989 ACQ851989 SU851989 IY851989 C851989 WVK786453 WLO786453 WBS786453 VRW786453 VIA786453 UYE786453 UOI786453 UEM786453 TUQ786453 TKU786453 TAY786453 SRC786453 SHG786453 RXK786453 RNO786453 RDS786453 QTW786453 QKA786453 QAE786453 PQI786453 PGM786453 OWQ786453 OMU786453 OCY786453 NTC786453 NJG786453 MZK786453 MPO786453 MFS786453 LVW786453 LMA786453 LCE786453 KSI786453 KIM786453 JYQ786453 JOU786453 JEY786453 IVC786453 ILG786453 IBK786453 HRO786453 HHS786453 GXW786453 GOA786453 GEE786453 FUI786453 FKM786453 FAQ786453 EQU786453 EGY786453 DXC786453 DNG786453 DDK786453 CTO786453 CJS786453 BZW786453 BQA786453 BGE786453 AWI786453 AMM786453 ACQ786453 SU786453 IY786453 C786453 WVK720917 WLO720917 WBS720917 VRW720917 VIA720917 UYE720917 UOI720917 UEM720917 TUQ720917 TKU720917 TAY720917 SRC720917 SHG720917 RXK720917 RNO720917 RDS720917 QTW720917 QKA720917 QAE720917 PQI720917 PGM720917 OWQ720917 OMU720917 OCY720917 NTC720917 NJG720917 MZK720917 MPO720917 MFS720917 LVW720917 LMA720917 LCE720917 KSI720917 KIM720917 JYQ720917 JOU720917 JEY720917 IVC720917 ILG720917 IBK720917 HRO720917 HHS720917 GXW720917 GOA720917 GEE720917 FUI720917 FKM720917 FAQ720917 EQU720917 EGY720917 DXC720917 DNG720917 DDK720917 CTO720917 CJS720917 BZW720917 BQA720917 BGE720917 AWI720917 AMM720917 ACQ720917 SU720917 IY720917 C720917 WVK655381 WLO655381 WBS655381 VRW655381 VIA655381 UYE655381 UOI655381 UEM655381 TUQ655381 TKU655381 TAY655381 SRC655381 SHG655381 RXK655381 RNO655381 RDS655381 QTW655381 QKA655381 QAE655381 PQI655381 PGM655381 OWQ655381 OMU655381 OCY655381 NTC655381 NJG655381 MZK655381 MPO655381 MFS655381 LVW655381 LMA655381 LCE655381 KSI655381 KIM655381 JYQ655381 JOU655381 JEY655381 IVC655381 ILG655381 IBK655381 HRO655381 HHS655381 GXW655381 GOA655381 GEE655381 FUI655381 FKM655381 FAQ655381 EQU655381 EGY655381 DXC655381 DNG655381 DDK655381 CTO655381 CJS655381 BZW655381 BQA655381 BGE655381 AWI655381 AMM655381 ACQ655381 SU655381 IY655381 C655381 WVK589845 WLO589845 WBS589845 VRW589845 VIA589845 UYE589845 UOI589845 UEM589845 TUQ589845 TKU589845 TAY589845 SRC589845 SHG589845 RXK589845 RNO589845 RDS589845 QTW589845 QKA589845 QAE589845 PQI589845 PGM589845 OWQ589845 OMU589845 OCY589845 NTC589845 NJG589845 MZK589845 MPO589845 MFS589845 LVW589845 LMA589845 LCE589845 KSI589845 KIM589845 JYQ589845 JOU589845 JEY589845 IVC589845 ILG589845 IBK589845 HRO589845 HHS589845 GXW589845 GOA589845 GEE589845 FUI589845 FKM589845 FAQ589845 EQU589845 EGY589845 DXC589845 DNG589845 DDK589845 CTO589845 CJS589845 BZW589845 BQA589845 BGE589845 AWI589845 AMM589845 ACQ589845 SU589845 IY589845 C589845 WVK524309 WLO524309 WBS524309 VRW524309 VIA524309 UYE524309 UOI524309 UEM524309 TUQ524309 TKU524309 TAY524309 SRC524309 SHG524309 RXK524309 RNO524309 RDS524309 QTW524309 QKA524309 QAE524309 PQI524309 PGM524309 OWQ524309 OMU524309 OCY524309 NTC524309 NJG524309 MZK524309 MPO524309 MFS524309 LVW524309 LMA524309 LCE524309 KSI524309 KIM524309 JYQ524309 JOU524309 JEY524309 IVC524309 ILG524309 IBK524309 HRO524309 HHS524309 GXW524309 GOA524309 GEE524309 FUI524309 FKM524309 FAQ524309 EQU524309 EGY524309 DXC524309 DNG524309 DDK524309 CTO524309 CJS524309 BZW524309 BQA524309 BGE524309 AWI524309 AMM524309 ACQ524309 SU524309 IY524309 C524309 WVK458773 WLO458773 WBS458773 VRW458773 VIA458773 UYE458773 UOI458773 UEM458773 TUQ458773 TKU458773 TAY458773 SRC458773 SHG458773 RXK458773 RNO458773 RDS458773 QTW458773 QKA458773 QAE458773 PQI458773 PGM458773 OWQ458773 OMU458773 OCY458773 NTC458773 NJG458773 MZK458773 MPO458773 MFS458773 LVW458773 LMA458773 LCE458773 KSI458773 KIM458773 JYQ458773 JOU458773 JEY458773 IVC458773 ILG458773 IBK458773 HRO458773 HHS458773 GXW458773 GOA458773 GEE458773 FUI458773 FKM458773 FAQ458773 EQU458773 EGY458773 DXC458773 DNG458773 DDK458773 CTO458773 CJS458773 BZW458773 BQA458773 BGE458773 AWI458773 AMM458773 ACQ458773 SU458773 IY458773 C458773 WVK393237 WLO393237 WBS393237 VRW393237 VIA393237 UYE393237 UOI393237 UEM393237 TUQ393237 TKU393237 TAY393237 SRC393237 SHG393237 RXK393237 RNO393237 RDS393237 QTW393237 QKA393237 QAE393237 PQI393237 PGM393237 OWQ393237 OMU393237 OCY393237 NTC393237 NJG393237 MZK393237 MPO393237 MFS393237 LVW393237 LMA393237 LCE393237 KSI393237 KIM393237 JYQ393237 JOU393237 JEY393237 IVC393237 ILG393237 IBK393237 HRO393237 HHS393237 GXW393237 GOA393237 GEE393237 FUI393237 FKM393237 FAQ393237 EQU393237 EGY393237 DXC393237 DNG393237 DDK393237 CTO393237 CJS393237 BZW393237 BQA393237 BGE393237 AWI393237 AMM393237 ACQ393237 SU393237 IY393237 C393237 WVK327701 WLO327701 WBS327701 VRW327701 VIA327701 UYE327701 UOI327701 UEM327701 TUQ327701 TKU327701 TAY327701 SRC327701 SHG327701 RXK327701 RNO327701 RDS327701 QTW327701 QKA327701 QAE327701 PQI327701 PGM327701 OWQ327701 OMU327701 OCY327701 NTC327701 NJG327701 MZK327701 MPO327701 MFS327701 LVW327701 LMA327701 LCE327701 KSI327701 KIM327701 JYQ327701 JOU327701 JEY327701 IVC327701 ILG327701 IBK327701 HRO327701 HHS327701 GXW327701 GOA327701 GEE327701 FUI327701 FKM327701 FAQ327701 EQU327701 EGY327701 DXC327701 DNG327701 DDK327701 CTO327701 CJS327701 BZW327701 BQA327701 BGE327701 AWI327701 AMM327701 ACQ327701 SU327701 IY327701 C327701 WVK262165 WLO262165 WBS262165 VRW262165 VIA262165 UYE262165 UOI262165 UEM262165 TUQ262165 TKU262165 TAY262165 SRC262165 SHG262165 RXK262165 RNO262165 RDS262165 QTW262165 QKA262165 QAE262165 PQI262165 PGM262165 OWQ262165 OMU262165 OCY262165 NTC262165 NJG262165 MZK262165 MPO262165 MFS262165 LVW262165 LMA262165 LCE262165 KSI262165 KIM262165 JYQ262165 JOU262165 JEY262165 IVC262165 ILG262165 IBK262165 HRO262165 HHS262165 GXW262165 GOA262165 GEE262165 FUI262165 FKM262165 FAQ262165 EQU262165 EGY262165 DXC262165 DNG262165 DDK262165 CTO262165 CJS262165 BZW262165 BQA262165 BGE262165 AWI262165 AMM262165 ACQ262165 SU262165 IY262165 C262165 WVK196629 WLO196629 WBS196629 VRW196629 VIA196629 UYE196629 UOI196629 UEM196629 TUQ196629 TKU196629 TAY196629 SRC196629 SHG196629 RXK196629 RNO196629 RDS196629 QTW196629 QKA196629 QAE196629 PQI196629 PGM196629 OWQ196629 OMU196629 OCY196629 NTC196629 NJG196629 MZK196629 MPO196629 MFS196629 LVW196629 LMA196629 LCE196629 KSI196629 KIM196629 JYQ196629 JOU196629 JEY196629 IVC196629 ILG196629 IBK196629 HRO196629 HHS196629 GXW196629 GOA196629 GEE196629 FUI196629 FKM196629 FAQ196629 EQU196629 EGY196629 DXC196629 DNG196629 DDK196629 CTO196629 CJS196629 BZW196629 BQA196629 BGE196629 AWI196629 AMM196629 ACQ196629 SU196629 IY196629 C196629 WVK131093 WLO131093 WBS131093 VRW131093 VIA131093 UYE131093 UOI131093 UEM131093 TUQ131093 TKU131093 TAY131093 SRC131093 SHG131093 RXK131093 RNO131093 RDS131093 QTW131093 QKA131093 QAE131093 PQI131093 PGM131093 OWQ131093 OMU131093 OCY131093 NTC131093 NJG131093 MZK131093 MPO131093 MFS131093 LVW131093 LMA131093 LCE131093 KSI131093 KIM131093 JYQ131093 JOU131093 JEY131093 IVC131093 ILG131093 IBK131093 HRO131093 HHS131093 GXW131093 GOA131093 GEE131093 FUI131093 FKM131093 FAQ131093 EQU131093 EGY131093 DXC131093 DNG131093 DDK131093 CTO131093 CJS131093 BZW131093 BQA131093 BGE131093 AWI131093 AMM131093 ACQ131093 SU131093 IY131093 C131093 WVK65557 WLO65557 WBS65557 VRW65557 VIA65557 UYE65557 UOI65557 UEM65557 TUQ65557 TKU65557 TAY65557 SRC65557 SHG65557 RXK65557 RNO65557 RDS65557 QTW65557 QKA65557 QAE65557 PQI65557 PGM65557 OWQ65557 OMU65557 OCY65557 NTC65557 NJG65557 MZK65557 MPO65557 MFS65557 LVW65557 LMA65557 LCE65557 KSI65557 KIM65557 JYQ65557 JOU65557 JEY65557 IVC65557 ILG65557 IBK65557 HRO65557 HHS65557 GXW65557 GOA65557 GEE65557 FUI65557 FKM65557 FAQ65557 EQU65557 EGY65557 DXC65557 DNG65557 DDK65557 CTO65557 CJS65557 BZW65557 BQA65557 BGE65557 AWI65557 AMM65557 ACQ65557 SU65557 IY65557 C65557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formula1>"Да, Нет"</formula1>
    </dataValidation>
  </dataValidations>
  <pageMargins left="0.19685039370078741" right="0.19685039370078741" top="0.74803149606299213" bottom="0.15748031496062992" header="0.31496062992125984" footer="0.31496062992125984"/>
  <pageSetup paperSize="9" scale="51" orientation="landscape" r:id="rId1"/>
  <rowBreaks count="4" manualBreakCount="4">
    <brk id="40" max="14" man="1"/>
    <brk id="63" max="14" man="1"/>
    <brk id="95" max="12" man="1"/>
    <brk id="1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ВО ДПР с 2020 года </vt:lpstr>
      <vt:lpstr>'ВО ДПР с 2020 года '!Заголовки_для_печати</vt:lpstr>
      <vt:lpstr>'ВО ДПР с 2020 года '!Область_печати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наталья наталья</cp:lastModifiedBy>
  <cp:lastPrinted>2020-12-16T09:38:19Z</cp:lastPrinted>
  <dcterms:created xsi:type="dcterms:W3CDTF">2020-10-22T01:29:37Z</dcterms:created>
  <dcterms:modified xsi:type="dcterms:W3CDTF">2020-12-21T04:55:48Z</dcterms:modified>
</cp:coreProperties>
</file>